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GoogleDrive/Mi unidad/02. Evaluaciones/6. Evaluaciones 2019/7. Evaluación ROP 2019/6. Informe de evaluación (Impreso)/Informe Final /"/>
    </mc:Choice>
  </mc:AlternateContent>
  <xr:revisionPtr revIDLastSave="0" documentId="13_ncr:1_{07B3E3D1-40B6-114E-9C8C-F1778A183FCB}" xr6:coauthVersionLast="45" xr6:coauthVersionMax="45" xr10:uidLastSave="{00000000-0000-0000-0000-000000000000}"/>
  <bookViews>
    <workbookView xWindow="-12160" yWindow="-23040" windowWidth="40960" windowHeight="23040" tabRatio="949" activeTab="1" xr2:uid="{00000000-000D-0000-FFFF-FFFF00000000}"/>
  </bookViews>
  <sheets>
    <sheet name="Contenido" sheetId="69" r:id="rId1"/>
    <sheet name="Promedio 3 y temas desagregados" sheetId="6" r:id="rId2"/>
    <sheet name="Promedios Finales " sheetId="12" r:id="rId3"/>
    <sheet name="Gráfica 1" sheetId="47" r:id="rId4"/>
    <sheet name="Gráfica 2" sheetId="48" r:id="rId5"/>
    <sheet name="Gráfica 3" sheetId="15" r:id="rId6"/>
    <sheet name="Gráfica 4" sheetId="49" r:id="rId7"/>
    <sheet name="Gráfica 5 Introducción" sheetId="54" r:id="rId8"/>
    <sheet name="Gráfica 5 Descripción" sheetId="55" r:id="rId9"/>
    <sheet name="Gráfica 6" sheetId="14" r:id="rId10"/>
    <sheet name="Gráfica 7" sheetId="50" r:id="rId11"/>
    <sheet name="Gráfica 8 objetivos" sheetId="21" r:id="rId12"/>
    <sheet name="Gráfica 5 Fundamentación" sheetId="34" r:id="rId13"/>
    <sheet name="Gráfica 8 Cobertura" sheetId="61" r:id="rId14"/>
    <sheet name="Gráfica 8 Población" sheetId="60" r:id="rId15"/>
    <sheet name="Gráfica 8 Beneficiarios" sheetId="58" r:id="rId16"/>
    <sheet name="Gráfica 8 Beneficios" sheetId="59" r:id="rId17"/>
    <sheet name="Gráfica 8 Procesos" sheetId="57" r:id="rId18"/>
    <sheet name=" Gráfica 9" sheetId="18" r:id="rId19"/>
    <sheet name="Gráfica 10" sheetId="51" r:id="rId20"/>
    <sheet name="Gráfica 11 MIR" sheetId="22" r:id="rId21"/>
    <sheet name="Gráfica 11 Evaluación" sheetId="62" r:id="rId22"/>
    <sheet name=" Gráfica 12" sheetId="19" r:id="rId23"/>
    <sheet name="Gráfica 13" sheetId="53" r:id="rId24"/>
    <sheet name="Gráfica 14" sheetId="24" r:id="rId25"/>
    <sheet name=" Gráfica 15" sheetId="20" r:id="rId26"/>
    <sheet name="Dependencias_tablas 2019" sheetId="11" r:id="rId27"/>
    <sheet name="Gráfica 16" sheetId="64" r:id="rId28"/>
    <sheet name="Promedios ROP 17-19" sheetId="26" r:id="rId29"/>
    <sheet name="Tablas Comparativo 17-19" sheetId="30" r:id="rId30"/>
    <sheet name="Promedios ROP 16-17-19" sheetId="66" r:id="rId31"/>
    <sheet name="Gráfica 17 Promedios 16-17-19" sheetId="67" r:id="rId32"/>
    <sheet name="Tabla cambios %" sheetId="68" r:id="rId33"/>
    <sheet name="Tablas 16-17-19" sheetId="70" r:id="rId34"/>
    <sheet name="Gráfica 18" sheetId="73" r:id="rId35"/>
    <sheet name="Gráfica 19" sheetId="72" r:id="rId36"/>
    <sheet name="Gráfica 20" sheetId="71" r:id="rId37"/>
  </sheets>
  <definedNames>
    <definedName name="_xlnm._FilterDatabase" localSheetId="22" hidden="1">' Gráfica 12'!$A$1:$S$1</definedName>
    <definedName name="_xlnm._FilterDatabase" localSheetId="25" hidden="1">' Gráfica 15'!$A$1:$V$1</definedName>
    <definedName name="_xlnm._FilterDatabase" localSheetId="18" hidden="1">' Gráfica 9'!$A$1:$J$69</definedName>
    <definedName name="_xlnm._FilterDatabase" localSheetId="21" hidden="1">'Gráfica 11 Evaluación'!$A$1:$G$1</definedName>
    <definedName name="_xlnm._FilterDatabase" localSheetId="20" hidden="1">'Gráfica 11 MIR'!$A$1:$F$1</definedName>
    <definedName name="_xlnm._FilterDatabase" localSheetId="24" hidden="1">'Gráfica 14'!$A$1:$H$68</definedName>
    <definedName name="_xlnm._FilterDatabase" localSheetId="5" hidden="1">'Gráfica 3'!$A$1:$J$69</definedName>
    <definedName name="_xlnm._FilterDatabase" localSheetId="8" hidden="1">'Gráfica 5 Descripción'!$A$1:$E$1</definedName>
    <definedName name="_xlnm._FilterDatabase" localSheetId="12" hidden="1">'Gráfica 5 Fundamentación'!$A$1:$E$68</definedName>
    <definedName name="_xlnm._FilterDatabase" localSheetId="7" hidden="1">'Gráfica 5 Introducción'!$A$1:$E$1</definedName>
    <definedName name="_xlnm._FilterDatabase" localSheetId="9" hidden="1">'Gráfica 6'!$A$1:$T$69</definedName>
    <definedName name="_xlnm._FilterDatabase" localSheetId="15" hidden="1">'Gráfica 8 Beneficiarios'!$A$1:$K$1</definedName>
    <definedName name="_xlnm._FilterDatabase" localSheetId="16" hidden="1">'Gráfica 8 Beneficios'!$A$1:$J$1</definedName>
    <definedName name="_xlnm._FilterDatabase" localSheetId="13" hidden="1">'Gráfica 8 Cobertura'!$A$1:$E$1</definedName>
    <definedName name="_xlnm._FilterDatabase" localSheetId="11" hidden="1">'Gráfica 8 objetivos'!$A$1:$E$74</definedName>
    <definedName name="_xlnm._FilterDatabase" localSheetId="14" hidden="1">'Gráfica 8 Población'!$A$1:$J$1</definedName>
    <definedName name="_xlnm._FilterDatabase" localSheetId="17" hidden="1">'Gráfica 8 Procesos'!$A$1:$E$1</definedName>
    <definedName name="_xlnm._FilterDatabase" localSheetId="1" hidden="1">'Promedio 3 y temas desagregados'!$A$6:$CQ$73</definedName>
    <definedName name="_xlnm._FilterDatabase" localSheetId="2" hidden="1">'Promedios Finales '!$A$1:$I$68</definedName>
    <definedName name="_xlnm._FilterDatabase" localSheetId="28" hidden="1">'Promedios ROP 17-19'!$A$2:$AJ$2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30" l="1"/>
  <c r="O96" i="30"/>
  <c r="N96" i="30"/>
  <c r="D62" i="30"/>
  <c r="E62" i="30"/>
  <c r="F62" i="30"/>
  <c r="G62" i="30"/>
  <c r="H62" i="30"/>
  <c r="I62" i="30"/>
  <c r="J62" i="30"/>
  <c r="K62" i="30"/>
  <c r="L62" i="30"/>
  <c r="C62" i="30"/>
  <c r="D54" i="30"/>
  <c r="E54" i="30"/>
  <c r="F54" i="30"/>
  <c r="G54" i="30"/>
  <c r="H54" i="30"/>
  <c r="I54" i="30"/>
  <c r="J54" i="30"/>
  <c r="K54" i="30"/>
  <c r="L54" i="30"/>
  <c r="C54" i="30"/>
  <c r="K97" i="30"/>
  <c r="L98" i="30" s="1"/>
  <c r="L97" i="30"/>
  <c r="I97" i="30"/>
  <c r="J97" i="30"/>
  <c r="J98" i="30"/>
  <c r="G97" i="30"/>
  <c r="H97" i="30"/>
  <c r="H98" i="30"/>
  <c r="E97" i="30"/>
  <c r="F98" i="30" s="1"/>
  <c r="F97" i="30"/>
  <c r="C97" i="30"/>
  <c r="D98" i="30" s="1"/>
  <c r="D97" i="30"/>
  <c r="O97" i="30" s="1"/>
  <c r="O51" i="30"/>
  <c r="O52" i="30"/>
  <c r="O50" i="30"/>
  <c r="N51" i="30"/>
  <c r="N52" i="30"/>
  <c r="N50" i="30"/>
  <c r="O54" i="30"/>
  <c r="O60" i="30"/>
  <c r="N54" i="30"/>
  <c r="N60" i="30"/>
  <c r="BX7" i="6"/>
  <c r="BY7" i="6"/>
  <c r="BZ7" i="6"/>
  <c r="CQ7" i="6" s="1"/>
  <c r="CB7" i="6"/>
  <c r="CC7" i="6"/>
  <c r="CD7" i="6"/>
  <c r="CE7" i="6"/>
  <c r="CW7" i="6" s="1"/>
  <c r="CF7" i="6"/>
  <c r="CG7" i="6"/>
  <c r="CI7" i="6"/>
  <c r="CJ7" i="6"/>
  <c r="DD7" i="6" s="1"/>
  <c r="CL7" i="6"/>
  <c r="CM7" i="6" s="1"/>
  <c r="BX8" i="6"/>
  <c r="BY8" i="6"/>
  <c r="BZ8" i="6"/>
  <c r="CQ8" i="6" s="1"/>
  <c r="CB8" i="6"/>
  <c r="CC8" i="6"/>
  <c r="CD8" i="6"/>
  <c r="CE8" i="6"/>
  <c r="CW8" i="6" s="1"/>
  <c r="CF8" i="6"/>
  <c r="CG8" i="6"/>
  <c r="CI8" i="6"/>
  <c r="CJ8" i="6"/>
  <c r="DD8" i="6" s="1"/>
  <c r="CL8" i="6"/>
  <c r="CM8" i="6" s="1"/>
  <c r="BX9" i="6"/>
  <c r="BY9" i="6"/>
  <c r="BZ9" i="6"/>
  <c r="CA9" i="6" s="1"/>
  <c r="CB9" i="6"/>
  <c r="CC9" i="6"/>
  <c r="CD9" i="6"/>
  <c r="CE9" i="6"/>
  <c r="CW9" i="6" s="1"/>
  <c r="CF9" i="6"/>
  <c r="CG9" i="6"/>
  <c r="CI9" i="6"/>
  <c r="CJ9" i="6"/>
  <c r="DD9" i="6" s="1"/>
  <c r="CL9" i="6"/>
  <c r="CM9" i="6" s="1"/>
  <c r="BX10" i="6"/>
  <c r="BY10" i="6"/>
  <c r="BZ10" i="6"/>
  <c r="CQ10" i="6" s="1"/>
  <c r="CB10" i="6"/>
  <c r="CC10" i="6"/>
  <c r="CD10" i="6"/>
  <c r="CE10" i="6"/>
  <c r="CW10" i="6" s="1"/>
  <c r="CF10" i="6"/>
  <c r="CG10" i="6"/>
  <c r="CI10" i="6"/>
  <c r="CJ10" i="6"/>
  <c r="DD10" i="6" s="1"/>
  <c r="CL10" i="6"/>
  <c r="CM10" i="6" s="1"/>
  <c r="BX11" i="6"/>
  <c r="BY11" i="6"/>
  <c r="BZ11" i="6"/>
  <c r="CQ11" i="6" s="1"/>
  <c r="CB11" i="6"/>
  <c r="CC11" i="6"/>
  <c r="CD11" i="6"/>
  <c r="CE11" i="6"/>
  <c r="CW11" i="6" s="1"/>
  <c r="CF11" i="6"/>
  <c r="CG11" i="6"/>
  <c r="CI11" i="6"/>
  <c r="CJ11" i="6"/>
  <c r="DD11" i="6" s="1"/>
  <c r="CL11" i="6"/>
  <c r="CM11" i="6" s="1"/>
  <c r="BX12" i="6"/>
  <c r="BY12" i="6"/>
  <c r="BZ12" i="6"/>
  <c r="CQ12" i="6" s="1"/>
  <c r="CB12" i="6"/>
  <c r="CC12" i="6"/>
  <c r="CD12" i="6"/>
  <c r="CE12" i="6"/>
  <c r="CW12" i="6" s="1"/>
  <c r="CF12" i="6"/>
  <c r="CG12" i="6"/>
  <c r="CI12" i="6"/>
  <c r="CJ12" i="6"/>
  <c r="DD12" i="6" s="1"/>
  <c r="CL12" i="6"/>
  <c r="CM12" i="6" s="1"/>
  <c r="BX13" i="6"/>
  <c r="BY13" i="6"/>
  <c r="BZ13" i="6"/>
  <c r="CA13" i="6" s="1"/>
  <c r="CB13" i="6"/>
  <c r="CC13" i="6"/>
  <c r="CD13" i="6"/>
  <c r="CE13" i="6"/>
  <c r="CW13" i="6" s="1"/>
  <c r="CF13" i="6"/>
  <c r="CG13" i="6"/>
  <c r="CI13" i="6"/>
  <c r="CJ13" i="6"/>
  <c r="DD13" i="6" s="1"/>
  <c r="CL13" i="6"/>
  <c r="CM13" i="6" s="1"/>
  <c r="BX14" i="6"/>
  <c r="BY14" i="6"/>
  <c r="BZ14" i="6"/>
  <c r="CQ14" i="6" s="1"/>
  <c r="CB14" i="6"/>
  <c r="CC14" i="6"/>
  <c r="CD14" i="6"/>
  <c r="CE14" i="6"/>
  <c r="CW14" i="6" s="1"/>
  <c r="CF14" i="6"/>
  <c r="CG14" i="6"/>
  <c r="CI14" i="6"/>
  <c r="CJ14" i="6"/>
  <c r="DD14" i="6" s="1"/>
  <c r="CL14" i="6"/>
  <c r="CM14" i="6" s="1"/>
  <c r="BX15" i="6"/>
  <c r="BY15" i="6"/>
  <c r="BZ15" i="6"/>
  <c r="CQ15" i="6" s="1"/>
  <c r="CB15" i="6"/>
  <c r="CC15" i="6"/>
  <c r="CD15" i="6"/>
  <c r="CE15" i="6"/>
  <c r="CW15" i="6" s="1"/>
  <c r="CF15" i="6"/>
  <c r="CG15" i="6"/>
  <c r="CI15" i="6"/>
  <c r="CJ15" i="6"/>
  <c r="DD15" i="6" s="1"/>
  <c r="CL15" i="6"/>
  <c r="CM15" i="6" s="1"/>
  <c r="BX16" i="6"/>
  <c r="BY16" i="6"/>
  <c r="BZ16" i="6"/>
  <c r="CQ16" i="6" s="1"/>
  <c r="CB16" i="6"/>
  <c r="CC16" i="6"/>
  <c r="CD16" i="6"/>
  <c r="CE16" i="6"/>
  <c r="CW16" i="6" s="1"/>
  <c r="CF16" i="6"/>
  <c r="CG16" i="6"/>
  <c r="CI16" i="6"/>
  <c r="CJ16" i="6"/>
  <c r="DD16" i="6" s="1"/>
  <c r="CL16" i="6"/>
  <c r="CM16" i="6" s="1"/>
  <c r="BX17" i="6"/>
  <c r="BY17" i="6"/>
  <c r="BZ17" i="6"/>
  <c r="CA17" i="6" s="1"/>
  <c r="CB17" i="6"/>
  <c r="CC17" i="6"/>
  <c r="CD17" i="6"/>
  <c r="CE17" i="6"/>
  <c r="CH17" i="6" s="1"/>
  <c r="CF17" i="6"/>
  <c r="CG17" i="6"/>
  <c r="CI17" i="6"/>
  <c r="CJ17" i="6"/>
  <c r="DD17" i="6" s="1"/>
  <c r="CL17" i="6"/>
  <c r="CM17" i="6" s="1"/>
  <c r="BX18" i="6"/>
  <c r="BY18" i="6"/>
  <c r="BZ18" i="6"/>
  <c r="CQ18" i="6" s="1"/>
  <c r="CB18" i="6"/>
  <c r="CC18" i="6"/>
  <c r="CD18" i="6"/>
  <c r="CE18" i="6"/>
  <c r="CW18" i="6" s="1"/>
  <c r="CF18" i="6"/>
  <c r="CG18" i="6"/>
  <c r="CI18" i="6"/>
  <c r="CJ18" i="6"/>
  <c r="DD18" i="6" s="1"/>
  <c r="CL18" i="6"/>
  <c r="CM18" i="6" s="1"/>
  <c r="BX19" i="6"/>
  <c r="BY19" i="6"/>
  <c r="BZ19" i="6"/>
  <c r="CQ19" i="6" s="1"/>
  <c r="CB19" i="6"/>
  <c r="CC19" i="6"/>
  <c r="CD19" i="6"/>
  <c r="CE19" i="6"/>
  <c r="CW19" i="6" s="1"/>
  <c r="CF19" i="6"/>
  <c r="CG19" i="6"/>
  <c r="CI19" i="6"/>
  <c r="CJ19" i="6"/>
  <c r="CK19" i="6" s="1"/>
  <c r="CL19" i="6"/>
  <c r="CM19" i="6" s="1"/>
  <c r="BX20" i="6"/>
  <c r="BY20" i="6"/>
  <c r="BZ20" i="6"/>
  <c r="CQ20" i="6" s="1"/>
  <c r="CB20" i="6"/>
  <c r="CC20" i="6"/>
  <c r="CD20" i="6"/>
  <c r="CE20" i="6"/>
  <c r="CW20" i="6" s="1"/>
  <c r="CF20" i="6"/>
  <c r="CG20" i="6"/>
  <c r="CI20" i="6"/>
  <c r="CJ20" i="6"/>
  <c r="DD20" i="6" s="1"/>
  <c r="CL20" i="6"/>
  <c r="CM20" i="6" s="1"/>
  <c r="BX21" i="6"/>
  <c r="BY21" i="6"/>
  <c r="BZ21" i="6"/>
  <c r="CQ21" i="6" s="1"/>
  <c r="CB21" i="6"/>
  <c r="CC21" i="6"/>
  <c r="CD21" i="6"/>
  <c r="CE21" i="6"/>
  <c r="CW21" i="6" s="1"/>
  <c r="CF21" i="6"/>
  <c r="CG21" i="6"/>
  <c r="CI21" i="6"/>
  <c r="CJ21" i="6"/>
  <c r="DD21" i="6" s="1"/>
  <c r="CL21" i="6"/>
  <c r="CM21" i="6" s="1"/>
  <c r="BX22" i="6"/>
  <c r="BY22" i="6"/>
  <c r="BZ22" i="6"/>
  <c r="CQ22" i="6" s="1"/>
  <c r="CB22" i="6"/>
  <c r="CC22" i="6"/>
  <c r="CD22" i="6"/>
  <c r="CE22" i="6"/>
  <c r="CW22" i="6" s="1"/>
  <c r="CF22" i="6"/>
  <c r="CG22" i="6"/>
  <c r="CI22" i="6"/>
  <c r="CJ22" i="6"/>
  <c r="DD22" i="6" s="1"/>
  <c r="CL22" i="6"/>
  <c r="CM22" i="6" s="1"/>
  <c r="BX23" i="6"/>
  <c r="BY23" i="6"/>
  <c r="BZ23" i="6"/>
  <c r="CQ23" i="6" s="1"/>
  <c r="CB23" i="6"/>
  <c r="CC23" i="6"/>
  <c r="CD23" i="6"/>
  <c r="CE23" i="6"/>
  <c r="CW23" i="6" s="1"/>
  <c r="CF23" i="6"/>
  <c r="CG23" i="6"/>
  <c r="CI23" i="6"/>
  <c r="CJ23" i="6"/>
  <c r="DD23" i="6" s="1"/>
  <c r="CL23" i="6"/>
  <c r="CM23" i="6" s="1"/>
  <c r="BX24" i="6"/>
  <c r="BY24" i="6"/>
  <c r="BZ24" i="6"/>
  <c r="CQ24" i="6" s="1"/>
  <c r="CB24" i="6"/>
  <c r="CC24" i="6"/>
  <c r="CD24" i="6"/>
  <c r="CE24" i="6"/>
  <c r="CW24" i="6" s="1"/>
  <c r="CF24" i="6"/>
  <c r="CG24" i="6"/>
  <c r="CI24" i="6"/>
  <c r="CJ24" i="6"/>
  <c r="DD24" i="6" s="1"/>
  <c r="CL24" i="6"/>
  <c r="CM24" i="6" s="1"/>
  <c r="BX25" i="6"/>
  <c r="BY25" i="6"/>
  <c r="BZ25" i="6"/>
  <c r="CQ25" i="6" s="1"/>
  <c r="CB25" i="6"/>
  <c r="CC25" i="6"/>
  <c r="CD25" i="6"/>
  <c r="CE25" i="6"/>
  <c r="CW25" i="6" s="1"/>
  <c r="CF25" i="6"/>
  <c r="CG25" i="6"/>
  <c r="CI25" i="6"/>
  <c r="CJ25" i="6"/>
  <c r="DD25" i="6" s="1"/>
  <c r="CL25" i="6"/>
  <c r="CM25" i="6" s="1"/>
  <c r="BX26" i="6"/>
  <c r="BY26" i="6"/>
  <c r="BZ26" i="6"/>
  <c r="CQ26" i="6" s="1"/>
  <c r="CB26" i="6"/>
  <c r="CC26" i="6"/>
  <c r="CD26" i="6"/>
  <c r="CE26" i="6"/>
  <c r="CW26" i="6" s="1"/>
  <c r="CF26" i="6"/>
  <c r="CG26" i="6"/>
  <c r="CI26" i="6"/>
  <c r="CJ26" i="6"/>
  <c r="DD26" i="6" s="1"/>
  <c r="CL26" i="6"/>
  <c r="CM26" i="6" s="1"/>
  <c r="BX27" i="6"/>
  <c r="BY27" i="6"/>
  <c r="BZ27" i="6"/>
  <c r="CQ27" i="6" s="1"/>
  <c r="CB27" i="6"/>
  <c r="CC27" i="6"/>
  <c r="CD27" i="6"/>
  <c r="CE27" i="6"/>
  <c r="CW27" i="6" s="1"/>
  <c r="CF27" i="6"/>
  <c r="CG27" i="6"/>
  <c r="CI27" i="6"/>
  <c r="CJ27" i="6"/>
  <c r="DD27" i="6" s="1"/>
  <c r="CL27" i="6"/>
  <c r="CM27" i="6" s="1"/>
  <c r="BX28" i="6"/>
  <c r="BY28" i="6"/>
  <c r="BZ28" i="6"/>
  <c r="CQ28" i="6" s="1"/>
  <c r="CB28" i="6"/>
  <c r="CC28" i="6"/>
  <c r="CD28" i="6"/>
  <c r="CE28" i="6"/>
  <c r="CW28" i="6" s="1"/>
  <c r="CF28" i="6"/>
  <c r="CG28" i="6"/>
  <c r="CI28" i="6"/>
  <c r="CJ28" i="6"/>
  <c r="DD28" i="6" s="1"/>
  <c r="CL28" i="6"/>
  <c r="CM28" i="6" s="1"/>
  <c r="BX29" i="6"/>
  <c r="BY29" i="6"/>
  <c r="BZ29" i="6"/>
  <c r="CB29" i="6"/>
  <c r="CC29" i="6"/>
  <c r="CD29" i="6"/>
  <c r="CE29" i="6"/>
  <c r="CW29" i="6" s="1"/>
  <c r="CF29" i="6"/>
  <c r="CG29" i="6"/>
  <c r="CI29" i="6"/>
  <c r="CJ29" i="6"/>
  <c r="DD29" i="6" s="1"/>
  <c r="CL29" i="6"/>
  <c r="CM29" i="6" s="1"/>
  <c r="BX30" i="6"/>
  <c r="BY30" i="6"/>
  <c r="BZ30" i="6"/>
  <c r="CQ30" i="6" s="1"/>
  <c r="CB30" i="6"/>
  <c r="CC30" i="6"/>
  <c r="CD30" i="6"/>
  <c r="CE30" i="6"/>
  <c r="CW30" i="6" s="1"/>
  <c r="CF30" i="6"/>
  <c r="CG30" i="6"/>
  <c r="CI30" i="6"/>
  <c r="CJ30" i="6"/>
  <c r="DD30" i="6" s="1"/>
  <c r="CL30" i="6"/>
  <c r="CM30" i="6" s="1"/>
  <c r="BX31" i="6"/>
  <c r="BY31" i="6"/>
  <c r="BZ31" i="6"/>
  <c r="CQ31" i="6" s="1"/>
  <c r="CB31" i="6"/>
  <c r="CC31" i="6"/>
  <c r="CD31" i="6"/>
  <c r="CE31" i="6"/>
  <c r="CW31" i="6" s="1"/>
  <c r="CF31" i="6"/>
  <c r="CG31" i="6"/>
  <c r="CI31" i="6"/>
  <c r="CJ31" i="6"/>
  <c r="DD31" i="6" s="1"/>
  <c r="CL31" i="6"/>
  <c r="CM31" i="6" s="1"/>
  <c r="BX32" i="6"/>
  <c r="BY32" i="6"/>
  <c r="BZ32" i="6"/>
  <c r="CQ32" i="6" s="1"/>
  <c r="CB32" i="6"/>
  <c r="CC32" i="6"/>
  <c r="CD32" i="6"/>
  <c r="CE32" i="6"/>
  <c r="CW32" i="6" s="1"/>
  <c r="CF32" i="6"/>
  <c r="CG32" i="6"/>
  <c r="CI32" i="6"/>
  <c r="CJ32" i="6"/>
  <c r="DD32" i="6" s="1"/>
  <c r="CL32" i="6"/>
  <c r="CM32" i="6" s="1"/>
  <c r="BX33" i="6"/>
  <c r="BY33" i="6"/>
  <c r="BZ33" i="6"/>
  <c r="CB33" i="6"/>
  <c r="CC33" i="6"/>
  <c r="CD33" i="6"/>
  <c r="CE33" i="6"/>
  <c r="CW33" i="6" s="1"/>
  <c r="CF33" i="6"/>
  <c r="CG33" i="6"/>
  <c r="CI33" i="6"/>
  <c r="CJ33" i="6"/>
  <c r="DD33" i="6" s="1"/>
  <c r="CL33" i="6"/>
  <c r="CM33" i="6" s="1"/>
  <c r="BX34" i="6"/>
  <c r="BY34" i="6"/>
  <c r="BZ34" i="6"/>
  <c r="CQ34" i="6" s="1"/>
  <c r="CB34" i="6"/>
  <c r="CC34" i="6"/>
  <c r="CD34" i="6"/>
  <c r="CE34" i="6"/>
  <c r="CW34" i="6" s="1"/>
  <c r="CF34" i="6"/>
  <c r="CG34" i="6"/>
  <c r="CI34" i="6"/>
  <c r="CJ34" i="6"/>
  <c r="DD34" i="6" s="1"/>
  <c r="CL34" i="6"/>
  <c r="CM34" i="6" s="1"/>
  <c r="BX35" i="6"/>
  <c r="BY35" i="6"/>
  <c r="BZ35" i="6"/>
  <c r="CQ35" i="6" s="1"/>
  <c r="CB35" i="6"/>
  <c r="CC35" i="6"/>
  <c r="CD35" i="6"/>
  <c r="CE35" i="6"/>
  <c r="CW35" i="6" s="1"/>
  <c r="CF35" i="6"/>
  <c r="CG35" i="6"/>
  <c r="CI35" i="6"/>
  <c r="CJ35" i="6"/>
  <c r="DD35" i="6" s="1"/>
  <c r="CL35" i="6"/>
  <c r="CM35" i="6" s="1"/>
  <c r="BX36" i="6"/>
  <c r="BY36" i="6"/>
  <c r="CP36" i="6" s="1"/>
  <c r="BZ36" i="6"/>
  <c r="CQ36" i="6" s="1"/>
  <c r="CB36" i="6"/>
  <c r="CC36" i="6"/>
  <c r="CD36" i="6"/>
  <c r="CE36" i="6"/>
  <c r="CW36" i="6" s="1"/>
  <c r="CF36" i="6"/>
  <c r="CG36" i="6"/>
  <c r="CI36" i="6"/>
  <c r="CJ36" i="6"/>
  <c r="DD36" i="6" s="1"/>
  <c r="CL36" i="6"/>
  <c r="CM36" i="6" s="1"/>
  <c r="BX37" i="6"/>
  <c r="BY37" i="6"/>
  <c r="BZ37" i="6"/>
  <c r="CQ37" i="6" s="1"/>
  <c r="CB37" i="6"/>
  <c r="CC37" i="6"/>
  <c r="CD37" i="6"/>
  <c r="CE37" i="6"/>
  <c r="CW37" i="6" s="1"/>
  <c r="CF37" i="6"/>
  <c r="CG37" i="6"/>
  <c r="CI37" i="6"/>
  <c r="CJ37" i="6"/>
  <c r="DD37" i="6" s="1"/>
  <c r="CL37" i="6"/>
  <c r="CM37" i="6" s="1"/>
  <c r="BX38" i="6"/>
  <c r="BY38" i="6"/>
  <c r="CP38" i="6" s="1"/>
  <c r="BZ38" i="6"/>
  <c r="CQ38" i="6" s="1"/>
  <c r="CB38" i="6"/>
  <c r="CC38" i="6"/>
  <c r="CD38" i="6"/>
  <c r="CE38" i="6"/>
  <c r="CW38" i="6" s="1"/>
  <c r="CF38" i="6"/>
  <c r="CG38" i="6"/>
  <c r="CI38" i="6"/>
  <c r="CJ38" i="6"/>
  <c r="DD38" i="6" s="1"/>
  <c r="CL38" i="6"/>
  <c r="CM38" i="6" s="1"/>
  <c r="BX39" i="6"/>
  <c r="BY39" i="6"/>
  <c r="BZ39" i="6"/>
  <c r="CQ39" i="6" s="1"/>
  <c r="CB39" i="6"/>
  <c r="CC39" i="6"/>
  <c r="CD39" i="6"/>
  <c r="CE39" i="6"/>
  <c r="CW39" i="6" s="1"/>
  <c r="CF39" i="6"/>
  <c r="CG39" i="6"/>
  <c r="CI39" i="6"/>
  <c r="CJ39" i="6"/>
  <c r="DD39" i="6" s="1"/>
  <c r="CL39" i="6"/>
  <c r="CM39" i="6" s="1"/>
  <c r="BX40" i="6"/>
  <c r="BY40" i="6"/>
  <c r="CP40" i="6" s="1"/>
  <c r="BZ40" i="6"/>
  <c r="CQ40" i="6" s="1"/>
  <c r="CB40" i="6"/>
  <c r="CC40" i="6"/>
  <c r="CD40" i="6"/>
  <c r="CE40" i="6"/>
  <c r="CW40" i="6" s="1"/>
  <c r="CF40" i="6"/>
  <c r="CG40" i="6"/>
  <c r="CI40" i="6"/>
  <c r="CJ40" i="6"/>
  <c r="DD40" i="6" s="1"/>
  <c r="CL40" i="6"/>
  <c r="CM40" i="6" s="1"/>
  <c r="BX41" i="6"/>
  <c r="BY41" i="6"/>
  <c r="BZ41" i="6"/>
  <c r="CQ41" i="6" s="1"/>
  <c r="CB41" i="6"/>
  <c r="CC41" i="6"/>
  <c r="CD41" i="6"/>
  <c r="CE41" i="6"/>
  <c r="CW41" i="6" s="1"/>
  <c r="CF41" i="6"/>
  <c r="CG41" i="6"/>
  <c r="CI41" i="6"/>
  <c r="CJ41" i="6"/>
  <c r="DD41" i="6" s="1"/>
  <c r="CL41" i="6"/>
  <c r="CM41" i="6" s="1"/>
  <c r="BX42" i="6"/>
  <c r="BY42" i="6"/>
  <c r="BZ42" i="6"/>
  <c r="CQ42" i="6" s="1"/>
  <c r="CB42" i="6"/>
  <c r="CC42" i="6"/>
  <c r="CD42" i="6"/>
  <c r="CE42" i="6"/>
  <c r="CF42" i="6"/>
  <c r="CG42" i="6"/>
  <c r="CI42" i="6"/>
  <c r="CJ42" i="6"/>
  <c r="DD42" i="6" s="1"/>
  <c r="CL42" i="6"/>
  <c r="CM42" i="6" s="1"/>
  <c r="BX43" i="6"/>
  <c r="BY43" i="6"/>
  <c r="BZ43" i="6"/>
  <c r="CQ43" i="6" s="1"/>
  <c r="CB43" i="6"/>
  <c r="CC43" i="6"/>
  <c r="CD43" i="6"/>
  <c r="CE43" i="6"/>
  <c r="CW43" i="6" s="1"/>
  <c r="CF43" i="6"/>
  <c r="CG43" i="6"/>
  <c r="CI43" i="6"/>
  <c r="CJ43" i="6"/>
  <c r="DD43" i="6" s="1"/>
  <c r="CL43" i="6"/>
  <c r="CM43" i="6" s="1"/>
  <c r="BX44" i="6"/>
  <c r="BY44" i="6"/>
  <c r="BZ44" i="6"/>
  <c r="CQ44" i="6" s="1"/>
  <c r="CB44" i="6"/>
  <c r="CC44" i="6"/>
  <c r="CD44" i="6"/>
  <c r="CE44" i="6"/>
  <c r="CW44" i="6" s="1"/>
  <c r="CF44" i="6"/>
  <c r="CG44" i="6"/>
  <c r="CI44" i="6"/>
  <c r="CJ44" i="6"/>
  <c r="DD44" i="6" s="1"/>
  <c r="CL44" i="6"/>
  <c r="CM44" i="6" s="1"/>
  <c r="BX45" i="6"/>
  <c r="BY45" i="6"/>
  <c r="BZ45" i="6"/>
  <c r="CQ45" i="6" s="1"/>
  <c r="CB45" i="6"/>
  <c r="CC45" i="6"/>
  <c r="CD45" i="6"/>
  <c r="CE45" i="6"/>
  <c r="CW45" i="6" s="1"/>
  <c r="CF45" i="6"/>
  <c r="CG45" i="6"/>
  <c r="CI45" i="6"/>
  <c r="CJ45" i="6"/>
  <c r="CK45" i="6" s="1"/>
  <c r="CL45" i="6"/>
  <c r="CM45" i="6" s="1"/>
  <c r="BX46" i="6"/>
  <c r="BY46" i="6"/>
  <c r="CP46" i="6" s="1"/>
  <c r="BZ46" i="6"/>
  <c r="CQ46" i="6" s="1"/>
  <c r="CB46" i="6"/>
  <c r="CC46" i="6"/>
  <c r="CD46" i="6"/>
  <c r="CE46" i="6"/>
  <c r="CW46" i="6" s="1"/>
  <c r="CF46" i="6"/>
  <c r="CG46" i="6"/>
  <c r="CI46" i="6"/>
  <c r="CJ46" i="6"/>
  <c r="DD46" i="6" s="1"/>
  <c r="CL46" i="6"/>
  <c r="CM46" i="6" s="1"/>
  <c r="BX47" i="6"/>
  <c r="BY47" i="6"/>
  <c r="CP47" i="6" s="1"/>
  <c r="BZ47" i="6"/>
  <c r="CQ47" i="6" s="1"/>
  <c r="CB47" i="6"/>
  <c r="CC47" i="6"/>
  <c r="CD47" i="6"/>
  <c r="CE47" i="6"/>
  <c r="CW47" i="6" s="1"/>
  <c r="CF47" i="6"/>
  <c r="CG47" i="6"/>
  <c r="CI47" i="6"/>
  <c r="CJ47" i="6"/>
  <c r="DD47" i="6" s="1"/>
  <c r="CL47" i="6"/>
  <c r="CM47" i="6" s="1"/>
  <c r="BX48" i="6"/>
  <c r="BY48" i="6"/>
  <c r="CP48" i="6" s="1"/>
  <c r="BZ48" i="6"/>
  <c r="CQ48" i="6" s="1"/>
  <c r="CB48" i="6"/>
  <c r="CC48" i="6"/>
  <c r="CD48" i="6"/>
  <c r="CE48" i="6"/>
  <c r="CW48" i="6" s="1"/>
  <c r="CF48" i="6"/>
  <c r="CG48" i="6"/>
  <c r="CI48" i="6"/>
  <c r="CJ48" i="6"/>
  <c r="DD48" i="6" s="1"/>
  <c r="CL48" i="6"/>
  <c r="CM48" i="6" s="1"/>
  <c r="BX49" i="6"/>
  <c r="BY49" i="6"/>
  <c r="BZ49" i="6"/>
  <c r="CQ49" i="6" s="1"/>
  <c r="CB49" i="6"/>
  <c r="CC49" i="6"/>
  <c r="CD49" i="6"/>
  <c r="CE49" i="6"/>
  <c r="CW49" i="6" s="1"/>
  <c r="CF49" i="6"/>
  <c r="CG49" i="6"/>
  <c r="CI49" i="6"/>
  <c r="CJ49" i="6"/>
  <c r="DD49" i="6" s="1"/>
  <c r="CL49" i="6"/>
  <c r="CM49" i="6" s="1"/>
  <c r="BX50" i="6"/>
  <c r="CO50" i="6" s="1"/>
  <c r="BY50" i="6"/>
  <c r="CP50" i="6" s="1"/>
  <c r="BZ50" i="6"/>
  <c r="CQ50" i="6" s="1"/>
  <c r="CB50" i="6"/>
  <c r="CC50" i="6"/>
  <c r="CD50" i="6"/>
  <c r="CE50" i="6"/>
  <c r="CW50" i="6" s="1"/>
  <c r="CF50" i="6"/>
  <c r="CG50" i="6"/>
  <c r="CI50" i="6"/>
  <c r="CJ50" i="6"/>
  <c r="DD50" i="6" s="1"/>
  <c r="CL50" i="6"/>
  <c r="CM50" i="6" s="1"/>
  <c r="BX51" i="6"/>
  <c r="BY51" i="6"/>
  <c r="CP51" i="6" s="1"/>
  <c r="BZ51" i="6"/>
  <c r="CQ51" i="6" s="1"/>
  <c r="CB51" i="6"/>
  <c r="CC51" i="6"/>
  <c r="CD51" i="6"/>
  <c r="CE51" i="6"/>
  <c r="CW51" i="6" s="1"/>
  <c r="CF51" i="6"/>
  <c r="CG51" i="6"/>
  <c r="CI51" i="6"/>
  <c r="CJ51" i="6"/>
  <c r="DD51" i="6" s="1"/>
  <c r="CL51" i="6"/>
  <c r="CM51" i="6" s="1"/>
  <c r="BX52" i="6"/>
  <c r="CO52" i="6" s="1"/>
  <c r="BY52" i="6"/>
  <c r="CP52" i="6" s="1"/>
  <c r="BZ52" i="6"/>
  <c r="CQ52" i="6" s="1"/>
  <c r="CB52" i="6"/>
  <c r="CC52" i="6"/>
  <c r="CD52" i="6"/>
  <c r="CE52" i="6"/>
  <c r="CW52" i="6" s="1"/>
  <c r="CF52" i="6"/>
  <c r="CG52" i="6"/>
  <c r="CI52" i="6"/>
  <c r="CJ52" i="6"/>
  <c r="DD52" i="6" s="1"/>
  <c r="CL52" i="6"/>
  <c r="CM52" i="6" s="1"/>
  <c r="BX53" i="6"/>
  <c r="BY53" i="6"/>
  <c r="BZ53" i="6"/>
  <c r="CQ53" i="6" s="1"/>
  <c r="CB53" i="6"/>
  <c r="CC53" i="6"/>
  <c r="CD53" i="6"/>
  <c r="CE53" i="6"/>
  <c r="CW53" i="6" s="1"/>
  <c r="CF53" i="6"/>
  <c r="CG53" i="6"/>
  <c r="CI53" i="6"/>
  <c r="CJ53" i="6"/>
  <c r="DD53" i="6" s="1"/>
  <c r="CL53" i="6"/>
  <c r="CM53" i="6" s="1"/>
  <c r="BX54" i="6"/>
  <c r="BY54" i="6"/>
  <c r="CP54" i="6" s="1"/>
  <c r="BZ54" i="6"/>
  <c r="CQ54" i="6" s="1"/>
  <c r="CB54" i="6"/>
  <c r="CC54" i="6"/>
  <c r="CD54" i="6"/>
  <c r="CE54" i="6"/>
  <c r="CW54" i="6" s="1"/>
  <c r="CF54" i="6"/>
  <c r="CG54" i="6"/>
  <c r="CI54" i="6"/>
  <c r="CJ54" i="6"/>
  <c r="DD54" i="6" s="1"/>
  <c r="CL54" i="6"/>
  <c r="CM54" i="6" s="1"/>
  <c r="BX55" i="6"/>
  <c r="BY55" i="6"/>
  <c r="CP55" i="6" s="1"/>
  <c r="BZ55" i="6"/>
  <c r="CB55" i="6"/>
  <c r="CC55" i="6"/>
  <c r="CD55" i="6"/>
  <c r="CE55" i="6"/>
  <c r="CW55" i="6" s="1"/>
  <c r="CF55" i="6"/>
  <c r="CG55" i="6"/>
  <c r="CI55" i="6"/>
  <c r="CJ55" i="6"/>
  <c r="DD55" i="6" s="1"/>
  <c r="CL55" i="6"/>
  <c r="CM55" i="6" s="1"/>
  <c r="BX56" i="6"/>
  <c r="BY56" i="6"/>
  <c r="CP56" i="6" s="1"/>
  <c r="BZ56" i="6"/>
  <c r="CQ56" i="6" s="1"/>
  <c r="CB56" i="6"/>
  <c r="CC56" i="6"/>
  <c r="CD56" i="6"/>
  <c r="CE56" i="6"/>
  <c r="CW56" i="6" s="1"/>
  <c r="CF56" i="6"/>
  <c r="CG56" i="6"/>
  <c r="CI56" i="6"/>
  <c r="CJ56" i="6"/>
  <c r="DD56" i="6" s="1"/>
  <c r="CL56" i="6"/>
  <c r="CM56" i="6" s="1"/>
  <c r="BX57" i="6"/>
  <c r="BY57" i="6"/>
  <c r="BZ57" i="6"/>
  <c r="CQ57" i="6" s="1"/>
  <c r="CB57" i="6"/>
  <c r="CC57" i="6"/>
  <c r="CD57" i="6"/>
  <c r="CE57" i="6"/>
  <c r="CW57" i="6" s="1"/>
  <c r="CF57" i="6"/>
  <c r="CG57" i="6"/>
  <c r="CI57" i="6"/>
  <c r="CJ57" i="6"/>
  <c r="DD57" i="6" s="1"/>
  <c r="CL57" i="6"/>
  <c r="CM57" i="6" s="1"/>
  <c r="BX58" i="6"/>
  <c r="BY58" i="6"/>
  <c r="CP58" i="6" s="1"/>
  <c r="BZ58" i="6"/>
  <c r="CQ58" i="6" s="1"/>
  <c r="CB58" i="6"/>
  <c r="CC58" i="6"/>
  <c r="CD58" i="6"/>
  <c r="CE58" i="6"/>
  <c r="CW58" i="6" s="1"/>
  <c r="CF58" i="6"/>
  <c r="CG58" i="6"/>
  <c r="CI58" i="6"/>
  <c r="CJ58" i="6"/>
  <c r="DD58" i="6" s="1"/>
  <c r="CL58" i="6"/>
  <c r="CM58" i="6" s="1"/>
  <c r="BX59" i="6"/>
  <c r="BY59" i="6"/>
  <c r="CP59" i="6" s="1"/>
  <c r="BZ59" i="6"/>
  <c r="CQ59" i="6" s="1"/>
  <c r="CB59" i="6"/>
  <c r="CC59" i="6"/>
  <c r="CD59" i="6"/>
  <c r="CE59" i="6"/>
  <c r="CW59" i="6" s="1"/>
  <c r="CF59" i="6"/>
  <c r="CG59" i="6"/>
  <c r="CI59" i="6"/>
  <c r="CJ59" i="6"/>
  <c r="DD59" i="6" s="1"/>
  <c r="CL59" i="6"/>
  <c r="CM59" i="6" s="1"/>
  <c r="BX60" i="6"/>
  <c r="BY60" i="6"/>
  <c r="CP60" i="6" s="1"/>
  <c r="BZ60" i="6"/>
  <c r="CQ60" i="6" s="1"/>
  <c r="CB60" i="6"/>
  <c r="CC60" i="6"/>
  <c r="CD60" i="6"/>
  <c r="CE60" i="6"/>
  <c r="CW60" i="6" s="1"/>
  <c r="CF60" i="6"/>
  <c r="CG60" i="6"/>
  <c r="CI60" i="6"/>
  <c r="CJ60" i="6"/>
  <c r="DD60" i="6" s="1"/>
  <c r="CL60" i="6"/>
  <c r="CM60" i="6" s="1"/>
  <c r="BX61" i="6"/>
  <c r="BY61" i="6"/>
  <c r="CP61" i="6" s="1"/>
  <c r="BZ61" i="6"/>
  <c r="CQ61" i="6" s="1"/>
  <c r="CB61" i="6"/>
  <c r="CC61" i="6"/>
  <c r="CD61" i="6"/>
  <c r="CE61" i="6"/>
  <c r="CW61" i="6" s="1"/>
  <c r="CF61" i="6"/>
  <c r="CG61" i="6"/>
  <c r="CI61" i="6"/>
  <c r="CJ61" i="6"/>
  <c r="DD61" i="6" s="1"/>
  <c r="CL61" i="6"/>
  <c r="CM61" i="6" s="1"/>
  <c r="BX62" i="6"/>
  <c r="BY62" i="6"/>
  <c r="CP62" i="6" s="1"/>
  <c r="BZ62" i="6"/>
  <c r="CQ62" i="6" s="1"/>
  <c r="CB62" i="6"/>
  <c r="CC62" i="6"/>
  <c r="CD62" i="6"/>
  <c r="CE62" i="6"/>
  <c r="CW62" i="6" s="1"/>
  <c r="CF62" i="6"/>
  <c r="CG62" i="6"/>
  <c r="CI62" i="6"/>
  <c r="CJ62" i="6"/>
  <c r="DD62" i="6" s="1"/>
  <c r="CL62" i="6"/>
  <c r="CM62" i="6" s="1"/>
  <c r="BX63" i="6"/>
  <c r="CO63" i="6" s="1"/>
  <c r="BY63" i="6"/>
  <c r="BZ63" i="6"/>
  <c r="CQ63" i="6" s="1"/>
  <c r="CB63" i="6"/>
  <c r="CC63" i="6"/>
  <c r="CD63" i="6"/>
  <c r="CE63" i="6"/>
  <c r="CW63" i="6" s="1"/>
  <c r="CF63" i="6"/>
  <c r="CG63" i="6"/>
  <c r="CI63" i="6"/>
  <c r="CJ63" i="6"/>
  <c r="DD63" i="6" s="1"/>
  <c r="CL63" i="6"/>
  <c r="CM63" i="6" s="1"/>
  <c r="BX64" i="6"/>
  <c r="BY64" i="6"/>
  <c r="CP64" i="6" s="1"/>
  <c r="BZ64" i="6"/>
  <c r="CQ64" i="6" s="1"/>
  <c r="CB64" i="6"/>
  <c r="CC64" i="6"/>
  <c r="CD64" i="6"/>
  <c r="CE64" i="6"/>
  <c r="CW64" i="6" s="1"/>
  <c r="CF64" i="6"/>
  <c r="CG64" i="6"/>
  <c r="CI64" i="6"/>
  <c r="CJ64" i="6"/>
  <c r="DD64" i="6" s="1"/>
  <c r="CL64" i="6"/>
  <c r="CM64" i="6" s="1"/>
  <c r="BX65" i="6"/>
  <c r="BY65" i="6"/>
  <c r="CP65" i="6" s="1"/>
  <c r="BZ65" i="6"/>
  <c r="CQ65" i="6" s="1"/>
  <c r="CB65" i="6"/>
  <c r="CC65" i="6"/>
  <c r="CD65" i="6"/>
  <c r="CE65" i="6"/>
  <c r="CW65" i="6" s="1"/>
  <c r="CF65" i="6"/>
  <c r="CG65" i="6"/>
  <c r="CI65" i="6"/>
  <c r="CJ65" i="6"/>
  <c r="DD65" i="6" s="1"/>
  <c r="CL65" i="6"/>
  <c r="CM65" i="6" s="1"/>
  <c r="BX66" i="6"/>
  <c r="CO66" i="6" s="1"/>
  <c r="BY66" i="6"/>
  <c r="CP66" i="6" s="1"/>
  <c r="BZ66" i="6"/>
  <c r="CQ66" i="6" s="1"/>
  <c r="CB66" i="6"/>
  <c r="CC66" i="6"/>
  <c r="CD66" i="6"/>
  <c r="CE66" i="6"/>
  <c r="CW66" i="6" s="1"/>
  <c r="CF66" i="6"/>
  <c r="CG66" i="6"/>
  <c r="CI66" i="6"/>
  <c r="CJ66" i="6"/>
  <c r="DD66" i="6" s="1"/>
  <c r="CL66" i="6"/>
  <c r="CM66" i="6" s="1"/>
  <c r="BX67" i="6"/>
  <c r="CO67" i="6" s="1"/>
  <c r="BY67" i="6"/>
  <c r="BZ67" i="6"/>
  <c r="CQ67" i="6" s="1"/>
  <c r="CB67" i="6"/>
  <c r="CC67" i="6"/>
  <c r="CD67" i="6"/>
  <c r="CE67" i="6"/>
  <c r="CW67" i="6" s="1"/>
  <c r="CF67" i="6"/>
  <c r="CG67" i="6"/>
  <c r="CI67" i="6"/>
  <c r="CJ67" i="6"/>
  <c r="DD67" i="6" s="1"/>
  <c r="CL67" i="6"/>
  <c r="CM67" i="6" s="1"/>
  <c r="BX68" i="6"/>
  <c r="CO68" i="6" s="1"/>
  <c r="BY68" i="6"/>
  <c r="BZ68" i="6"/>
  <c r="CQ68" i="6" s="1"/>
  <c r="CB68" i="6"/>
  <c r="CC68" i="6"/>
  <c r="CD68" i="6"/>
  <c r="CE68" i="6"/>
  <c r="CW68" i="6" s="1"/>
  <c r="CF68" i="6"/>
  <c r="CG68" i="6"/>
  <c r="CI68" i="6"/>
  <c r="CJ68" i="6"/>
  <c r="DD68" i="6" s="1"/>
  <c r="CL68" i="6"/>
  <c r="CM68" i="6" s="1"/>
  <c r="BX69" i="6"/>
  <c r="CO69" i="6" s="1"/>
  <c r="BY69" i="6"/>
  <c r="BZ69" i="6"/>
  <c r="CQ69" i="6" s="1"/>
  <c r="CB69" i="6"/>
  <c r="CC69" i="6"/>
  <c r="CD69" i="6"/>
  <c r="CE69" i="6"/>
  <c r="CW69" i="6" s="1"/>
  <c r="CF69" i="6"/>
  <c r="CG69" i="6"/>
  <c r="CI69" i="6"/>
  <c r="CJ69" i="6"/>
  <c r="DD69" i="6" s="1"/>
  <c r="CL69" i="6"/>
  <c r="CM69" i="6" s="1"/>
  <c r="BX70" i="6"/>
  <c r="CO70" i="6" s="1"/>
  <c r="BY70" i="6"/>
  <c r="BZ70" i="6"/>
  <c r="CQ70" i="6" s="1"/>
  <c r="CB70" i="6"/>
  <c r="CC70" i="6"/>
  <c r="CD70" i="6"/>
  <c r="CE70" i="6"/>
  <c r="CW70" i="6" s="1"/>
  <c r="CF70" i="6"/>
  <c r="CG70" i="6"/>
  <c r="CI70" i="6"/>
  <c r="CJ70" i="6"/>
  <c r="DD70" i="6" s="1"/>
  <c r="CL70" i="6"/>
  <c r="CM70" i="6" s="1"/>
  <c r="BX71" i="6"/>
  <c r="BY71" i="6"/>
  <c r="BZ71" i="6"/>
  <c r="CQ71" i="6" s="1"/>
  <c r="CB71" i="6"/>
  <c r="CC71" i="6"/>
  <c r="CD71" i="6"/>
  <c r="CE71" i="6"/>
  <c r="CW71" i="6" s="1"/>
  <c r="CF71" i="6"/>
  <c r="CG71" i="6"/>
  <c r="CI71" i="6"/>
  <c r="CJ71" i="6"/>
  <c r="DD71" i="6" s="1"/>
  <c r="CL71" i="6"/>
  <c r="CM71" i="6" s="1"/>
  <c r="BX72" i="6"/>
  <c r="CO72" i="6" s="1"/>
  <c r="BY72" i="6"/>
  <c r="BZ72" i="6"/>
  <c r="CQ72" i="6" s="1"/>
  <c r="CB72" i="6"/>
  <c r="CC72" i="6"/>
  <c r="CD72" i="6"/>
  <c r="CE72" i="6"/>
  <c r="CW72" i="6" s="1"/>
  <c r="CF72" i="6"/>
  <c r="CG72" i="6"/>
  <c r="CI72" i="6"/>
  <c r="CJ72" i="6"/>
  <c r="DD72" i="6" s="1"/>
  <c r="CL72" i="6"/>
  <c r="CM72" i="6" s="1"/>
  <c r="BX73" i="6"/>
  <c r="CO73" i="6" s="1"/>
  <c r="BY73" i="6"/>
  <c r="BZ73" i="6"/>
  <c r="CQ73" i="6" s="1"/>
  <c r="CB73" i="6"/>
  <c r="CC73" i="6"/>
  <c r="CD73" i="6"/>
  <c r="CE73" i="6"/>
  <c r="CW73" i="6" s="1"/>
  <c r="CF73" i="6"/>
  <c r="CG73" i="6"/>
  <c r="CI73" i="6"/>
  <c r="CJ73" i="6"/>
  <c r="DD73" i="6" s="1"/>
  <c r="CL73" i="6"/>
  <c r="CM73" i="6" s="1"/>
  <c r="E74" i="12"/>
  <c r="F74" i="12"/>
  <c r="G74" i="12"/>
  <c r="H74" i="12"/>
  <c r="D76" i="18"/>
  <c r="D72" i="58"/>
  <c r="H76" i="18"/>
  <c r="H77" i="18"/>
  <c r="H78" i="18"/>
  <c r="H31" i="67"/>
  <c r="F31" i="67"/>
  <c r="H30" i="67"/>
  <c r="F30" i="67"/>
  <c r="H29" i="67"/>
  <c r="F29" i="67"/>
  <c r="H28" i="67"/>
  <c r="F28" i="67"/>
  <c r="H27" i="67"/>
  <c r="F27" i="67"/>
  <c r="H26" i="67"/>
  <c r="F26" i="67"/>
  <c r="H25" i="67"/>
  <c r="F25" i="67"/>
  <c r="H24" i="67"/>
  <c r="F24" i="67"/>
  <c r="H23" i="67"/>
  <c r="F23" i="67"/>
  <c r="H22" i="67"/>
  <c r="F22" i="67"/>
  <c r="H21" i="67"/>
  <c r="F21" i="67"/>
  <c r="H20" i="67"/>
  <c r="F20" i="67"/>
  <c r="H19" i="67"/>
  <c r="F19" i="67"/>
  <c r="H18" i="67"/>
  <c r="F18" i="67"/>
  <c r="H17" i="67"/>
  <c r="F17" i="67"/>
  <c r="H16" i="67"/>
  <c r="F16" i="67"/>
  <c r="H15" i="67"/>
  <c r="F15" i="67"/>
  <c r="H14" i="67"/>
  <c r="F14" i="67"/>
  <c r="H13" i="67"/>
  <c r="F13" i="67"/>
  <c r="H12" i="67"/>
  <c r="F12" i="67"/>
  <c r="H11" i="67"/>
  <c r="F11" i="67"/>
  <c r="H10" i="67"/>
  <c r="F10" i="67"/>
  <c r="H9" i="67"/>
  <c r="F9" i="67"/>
  <c r="H8" i="67"/>
  <c r="F8" i="67"/>
  <c r="H7" i="67"/>
  <c r="F7" i="67"/>
  <c r="H6" i="67"/>
  <c r="F6" i="67"/>
  <c r="H5" i="67"/>
  <c r="F5" i="67"/>
  <c r="H4" i="67"/>
  <c r="F4" i="67"/>
  <c r="H3" i="67"/>
  <c r="F3" i="67"/>
  <c r="E16" i="64"/>
  <c r="E15" i="64"/>
  <c r="E14" i="64"/>
  <c r="E13" i="64"/>
  <c r="E12" i="64"/>
  <c r="E11" i="64"/>
  <c r="E10" i="64"/>
  <c r="E9" i="64"/>
  <c r="E8" i="64"/>
  <c r="E7" i="64"/>
  <c r="E6" i="64"/>
  <c r="E5" i="64"/>
  <c r="E4" i="64"/>
  <c r="E3" i="64"/>
  <c r="E2" i="64"/>
  <c r="C6" i="53"/>
  <c r="C6" i="51"/>
  <c r="C6" i="50"/>
  <c r="C7" i="47"/>
  <c r="C6" i="49"/>
  <c r="D71" i="24"/>
  <c r="E70" i="62"/>
  <c r="D70" i="62"/>
  <c r="E72" i="58"/>
  <c r="E72" i="57"/>
  <c r="E72" i="59"/>
  <c r="E72" i="60"/>
  <c r="E72" i="61"/>
  <c r="E72" i="21"/>
  <c r="E70" i="54"/>
  <c r="D70" i="54"/>
  <c r="E70" i="55"/>
  <c r="D70" i="55"/>
  <c r="K45" i="30"/>
  <c r="L45" i="30"/>
  <c r="L46" i="30"/>
  <c r="C45" i="30"/>
  <c r="D46" i="30" s="1"/>
  <c r="D45" i="30"/>
  <c r="D5" i="53"/>
  <c r="D4" i="53"/>
  <c r="D3" i="53"/>
  <c r="D5" i="51"/>
  <c r="D3" i="51"/>
  <c r="D3" i="50"/>
  <c r="D4" i="50"/>
  <c r="D5" i="50"/>
  <c r="C90" i="30"/>
  <c r="N90" i="30" s="1"/>
  <c r="E90" i="30"/>
  <c r="G90" i="30"/>
  <c r="I90" i="30"/>
  <c r="D90" i="30"/>
  <c r="F90" i="30"/>
  <c r="H90" i="30"/>
  <c r="J90" i="30"/>
  <c r="O90" i="30"/>
  <c r="D68" i="30"/>
  <c r="E68" i="30"/>
  <c r="F68" i="30"/>
  <c r="G68" i="30"/>
  <c r="H68" i="30"/>
  <c r="I68" i="30"/>
  <c r="J68" i="30"/>
  <c r="K68" i="30"/>
  <c r="L68" i="30"/>
  <c r="C68" i="30"/>
  <c r="D76" i="30"/>
  <c r="E76" i="30"/>
  <c r="F76" i="30"/>
  <c r="G76" i="30"/>
  <c r="H76" i="30"/>
  <c r="I76" i="30"/>
  <c r="J76" i="30"/>
  <c r="K76" i="30"/>
  <c r="L76" i="30"/>
  <c r="C76" i="30"/>
  <c r="D83" i="30"/>
  <c r="E83" i="30"/>
  <c r="F83" i="30"/>
  <c r="G83" i="30"/>
  <c r="H84" i="30" s="1"/>
  <c r="H83" i="30"/>
  <c r="I83" i="30"/>
  <c r="J83" i="30"/>
  <c r="K83" i="30"/>
  <c r="L84" i="30" s="1"/>
  <c r="L83" i="30"/>
  <c r="C83" i="30"/>
  <c r="J84" i="30"/>
  <c r="F84" i="30"/>
  <c r="D84" i="30"/>
  <c r="L77" i="30"/>
  <c r="J77" i="30"/>
  <c r="F77" i="30"/>
  <c r="D77" i="30"/>
  <c r="L55" i="30"/>
  <c r="J55" i="30"/>
  <c r="H55" i="30"/>
  <c r="F55" i="30"/>
  <c r="D55" i="30"/>
  <c r="E45" i="30"/>
  <c r="F45" i="30"/>
  <c r="G45" i="30"/>
  <c r="H45" i="30"/>
  <c r="I45" i="30"/>
  <c r="J46" i="30" s="1"/>
  <c r="J45" i="30"/>
  <c r="H46" i="30"/>
  <c r="F46" i="30"/>
  <c r="K90" i="30"/>
  <c r="L90" i="30"/>
  <c r="L91" i="30"/>
  <c r="J91" i="30"/>
  <c r="H91" i="30"/>
  <c r="F91" i="30"/>
  <c r="D91" i="30"/>
  <c r="L69" i="30"/>
  <c r="J69" i="30"/>
  <c r="H69" i="30"/>
  <c r="F69" i="30"/>
  <c r="D69" i="30"/>
  <c r="L63" i="30"/>
  <c r="J63" i="30"/>
  <c r="H63" i="30"/>
  <c r="F63" i="30"/>
  <c r="D63" i="30"/>
  <c r="K31" i="30"/>
  <c r="L32" i="30" s="1"/>
  <c r="L31" i="30"/>
  <c r="I31" i="30"/>
  <c r="J31" i="30"/>
  <c r="J32" i="30"/>
  <c r="G31" i="30"/>
  <c r="H31" i="30"/>
  <c r="H32" i="30"/>
  <c r="E31" i="30"/>
  <c r="F32" i="30" s="1"/>
  <c r="F31" i="30"/>
  <c r="C31" i="30"/>
  <c r="D32" i="30" s="1"/>
  <c r="D31" i="30"/>
  <c r="D25" i="30"/>
  <c r="E25" i="30"/>
  <c r="F25" i="30"/>
  <c r="H25" i="30"/>
  <c r="I25" i="30"/>
  <c r="J25" i="30"/>
  <c r="K25" i="30"/>
  <c r="L25" i="30"/>
  <c r="C25" i="30"/>
  <c r="L26" i="30"/>
  <c r="J26" i="30"/>
  <c r="H26" i="30"/>
  <c r="F26" i="30"/>
  <c r="D26" i="30"/>
  <c r="D14" i="30"/>
  <c r="E14" i="30"/>
  <c r="F14" i="30"/>
  <c r="G14" i="30"/>
  <c r="H14" i="30"/>
  <c r="I14" i="30"/>
  <c r="J14" i="30"/>
  <c r="K14" i="30"/>
  <c r="L14" i="30"/>
  <c r="L15" i="30" s="1"/>
  <c r="C14" i="30"/>
  <c r="D15" i="30" s="1"/>
  <c r="J15" i="30"/>
  <c r="H15" i="30"/>
  <c r="F15" i="30"/>
  <c r="E6" i="30"/>
  <c r="F6" i="30"/>
  <c r="F7" i="30"/>
  <c r="G6" i="30"/>
  <c r="H6" i="30"/>
  <c r="I6" i="30"/>
  <c r="J7" i="30" s="1"/>
  <c r="J6" i="30"/>
  <c r="K6" i="30"/>
  <c r="L6" i="30"/>
  <c r="L7" i="30"/>
  <c r="C6" i="30"/>
  <c r="D6" i="30"/>
  <c r="D7" i="30"/>
  <c r="O81" i="30"/>
  <c r="O83" i="30" s="1"/>
  <c r="O82" i="30"/>
  <c r="N81" i="30"/>
  <c r="N82" i="30"/>
  <c r="N83" i="30" s="1"/>
  <c r="O89" i="30"/>
  <c r="N89" i="30"/>
  <c r="E70" i="34"/>
  <c r="D70" i="34"/>
  <c r="D72" i="14"/>
  <c r="G71" i="12"/>
  <c r="BW8" i="6"/>
  <c r="BW9" i="6"/>
  <c r="BW10" i="6"/>
  <c r="BW11" i="6"/>
  <c r="BW12" i="6"/>
  <c r="BW13" i="6"/>
  <c r="BW14" i="6"/>
  <c r="BW15" i="6"/>
  <c r="BW16" i="6"/>
  <c r="BW17" i="6"/>
  <c r="BW18" i="6"/>
  <c r="BW19" i="6"/>
  <c r="BW20" i="6"/>
  <c r="BW21" i="6"/>
  <c r="BW22" i="6"/>
  <c r="BW23" i="6"/>
  <c r="BW24" i="6"/>
  <c r="BW25" i="6"/>
  <c r="BW26" i="6"/>
  <c r="BW27" i="6"/>
  <c r="BW28" i="6"/>
  <c r="BW29" i="6"/>
  <c r="BW30" i="6"/>
  <c r="BW31" i="6"/>
  <c r="BW32" i="6"/>
  <c r="BW33" i="6"/>
  <c r="BW34" i="6"/>
  <c r="BW35" i="6"/>
  <c r="BW36" i="6"/>
  <c r="BW37" i="6"/>
  <c r="BW38" i="6"/>
  <c r="BW39" i="6"/>
  <c r="BW40" i="6"/>
  <c r="BW41" i="6"/>
  <c r="BW42" i="6"/>
  <c r="BW43" i="6"/>
  <c r="BW44" i="6"/>
  <c r="BW45" i="6"/>
  <c r="BW46" i="6"/>
  <c r="BW47" i="6"/>
  <c r="BW48" i="6"/>
  <c r="BW49" i="6"/>
  <c r="BW50" i="6"/>
  <c r="BW51" i="6"/>
  <c r="BW52" i="6"/>
  <c r="BW53" i="6"/>
  <c r="BW54" i="6"/>
  <c r="BW55" i="6"/>
  <c r="BW56" i="6"/>
  <c r="BW57" i="6"/>
  <c r="BW58" i="6"/>
  <c r="BW59" i="6"/>
  <c r="BW60" i="6"/>
  <c r="BW61" i="6"/>
  <c r="BW62" i="6"/>
  <c r="BW63" i="6"/>
  <c r="BW64" i="6"/>
  <c r="BW65" i="6"/>
  <c r="BW66" i="6"/>
  <c r="BW67" i="6"/>
  <c r="BW68" i="6"/>
  <c r="BW69" i="6"/>
  <c r="BW70" i="6"/>
  <c r="BW71" i="6"/>
  <c r="BW72" i="6"/>
  <c r="BW73" i="6"/>
  <c r="BW7" i="6"/>
  <c r="D72" i="20"/>
  <c r="CP7" i="6"/>
  <c r="CP8" i="6"/>
  <c r="CP9" i="6"/>
  <c r="CP10" i="6"/>
  <c r="CP11" i="6"/>
  <c r="CP12" i="6"/>
  <c r="CP13" i="6"/>
  <c r="CP14" i="6"/>
  <c r="CP15" i="6"/>
  <c r="CP16" i="6"/>
  <c r="CP17" i="6"/>
  <c r="CP18" i="6"/>
  <c r="CP19" i="6"/>
  <c r="CP20" i="6"/>
  <c r="CP21" i="6"/>
  <c r="CP22" i="6"/>
  <c r="CP23" i="6"/>
  <c r="CP24" i="6"/>
  <c r="CP25" i="6"/>
  <c r="CP26" i="6"/>
  <c r="CP27" i="6"/>
  <c r="CP28" i="6"/>
  <c r="CP29" i="6"/>
  <c r="CP30" i="6"/>
  <c r="CP31" i="6"/>
  <c r="CP32" i="6"/>
  <c r="CP33" i="6"/>
  <c r="CP34" i="6"/>
  <c r="CP35" i="6"/>
  <c r="CP39" i="6"/>
  <c r="CP41" i="6"/>
  <c r="CP42" i="6"/>
  <c r="CP43" i="6"/>
  <c r="CP44" i="6"/>
  <c r="CP45" i="6"/>
  <c r="CP49" i="6"/>
  <c r="CP53" i="6"/>
  <c r="CP57" i="6"/>
  <c r="CP63" i="6"/>
  <c r="CP67" i="6"/>
  <c r="CP68" i="6"/>
  <c r="CP69" i="6"/>
  <c r="CP70" i="6"/>
  <c r="CP71" i="6"/>
  <c r="CP72" i="6"/>
  <c r="CP73" i="6"/>
  <c r="CO7" i="6"/>
  <c r="CO8" i="6"/>
  <c r="CO9" i="6"/>
  <c r="CO10" i="6"/>
  <c r="CO11" i="6"/>
  <c r="CO12" i="6"/>
  <c r="CO13" i="6"/>
  <c r="CO14" i="6"/>
  <c r="CO15" i="6"/>
  <c r="CO16" i="6"/>
  <c r="CO17" i="6"/>
  <c r="CO18" i="6"/>
  <c r="CO19" i="6"/>
  <c r="CO20" i="6"/>
  <c r="CO21" i="6"/>
  <c r="CO22" i="6"/>
  <c r="CO23" i="6"/>
  <c r="CO24" i="6"/>
  <c r="CO25" i="6"/>
  <c r="CO26" i="6"/>
  <c r="CO27" i="6"/>
  <c r="CO28" i="6"/>
  <c r="CO29" i="6"/>
  <c r="CO30" i="6"/>
  <c r="CO31" i="6"/>
  <c r="CO32" i="6"/>
  <c r="CO33" i="6"/>
  <c r="CO34" i="6"/>
  <c r="CO35" i="6"/>
  <c r="CO36" i="6"/>
  <c r="CO37" i="6"/>
  <c r="CO38" i="6"/>
  <c r="CO39" i="6"/>
  <c r="CO40" i="6"/>
  <c r="CO41" i="6"/>
  <c r="CO43" i="6"/>
  <c r="CO44" i="6"/>
  <c r="CO45" i="6"/>
  <c r="CO46" i="6"/>
  <c r="CO47" i="6"/>
  <c r="CO48" i="6"/>
  <c r="CO49" i="6"/>
  <c r="CO53" i="6"/>
  <c r="CO54" i="6"/>
  <c r="CO55" i="6"/>
  <c r="CO56" i="6"/>
  <c r="CO57" i="6"/>
  <c r="CO58" i="6"/>
  <c r="CO59" i="6"/>
  <c r="CO60" i="6"/>
  <c r="CO61" i="6"/>
  <c r="CO62" i="6"/>
  <c r="CO65" i="6"/>
  <c r="CO71" i="6"/>
  <c r="H91" i="11"/>
  <c r="C92" i="11"/>
  <c r="D92" i="11"/>
  <c r="E92" i="11"/>
  <c r="F92" i="11"/>
  <c r="G92" i="11"/>
  <c r="H92" i="11"/>
  <c r="Q4" i="11"/>
  <c r="Q5" i="11"/>
  <c r="Q6" i="11"/>
  <c r="Q7" i="11"/>
  <c r="Q8" i="11"/>
  <c r="Q9" i="11"/>
  <c r="Q10" i="11"/>
  <c r="Q11" i="11"/>
  <c r="Q12" i="11"/>
  <c r="Q13" i="11"/>
  <c r="L14" i="11"/>
  <c r="M14" i="11"/>
  <c r="Q14" i="11" s="1"/>
  <c r="N14" i="11"/>
  <c r="O14" i="11"/>
  <c r="Q3" i="11"/>
  <c r="H79" i="11"/>
  <c r="H80" i="11"/>
  <c r="H81" i="11"/>
  <c r="H82" i="11"/>
  <c r="C83" i="11"/>
  <c r="D83" i="11"/>
  <c r="E83" i="11"/>
  <c r="F83" i="11"/>
  <c r="H83" i="11" s="1"/>
  <c r="H86" i="11"/>
  <c r="H87" i="11"/>
  <c r="C88" i="11"/>
  <c r="D88" i="11"/>
  <c r="E88" i="11"/>
  <c r="F88" i="11"/>
  <c r="H88" i="11"/>
  <c r="H95" i="11"/>
  <c r="C96" i="11"/>
  <c r="D96" i="11"/>
  <c r="E96" i="11"/>
  <c r="H96" i="11" s="1"/>
  <c r="F96" i="11"/>
  <c r="H99" i="11"/>
  <c r="C100" i="11"/>
  <c r="D100" i="11"/>
  <c r="E100" i="11"/>
  <c r="F100" i="11"/>
  <c r="H100" i="11"/>
  <c r="H4" i="11"/>
  <c r="H5" i="11"/>
  <c r="C6" i="11"/>
  <c r="D6" i="11"/>
  <c r="H6" i="11" s="1"/>
  <c r="E6" i="11"/>
  <c r="F6" i="11"/>
  <c r="H9" i="11"/>
  <c r="H10" i="11"/>
  <c r="H13" i="11"/>
  <c r="H14" i="11"/>
  <c r="H15" i="11"/>
  <c r="C16" i="11"/>
  <c r="D16" i="11"/>
  <c r="E16" i="11"/>
  <c r="F16" i="11"/>
  <c r="H16" i="11" s="1"/>
  <c r="H21" i="11"/>
  <c r="H22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C39" i="11"/>
  <c r="D39" i="11"/>
  <c r="E39" i="11"/>
  <c r="H39" i="11" s="1"/>
  <c r="F39" i="11"/>
  <c r="H42" i="11"/>
  <c r="H43" i="11"/>
  <c r="H44" i="11"/>
  <c r="H45" i="11"/>
  <c r="H46" i="11"/>
  <c r="H47" i="11"/>
  <c r="C48" i="11"/>
  <c r="D48" i="11"/>
  <c r="E48" i="11"/>
  <c r="F48" i="11"/>
  <c r="H48" i="11" s="1"/>
  <c r="H51" i="11"/>
  <c r="H52" i="11"/>
  <c r="H53" i="11"/>
  <c r="H54" i="11"/>
  <c r="H55" i="11"/>
  <c r="H56" i="11"/>
  <c r="C57" i="11"/>
  <c r="D57" i="11"/>
  <c r="E57" i="11"/>
  <c r="F57" i="11"/>
  <c r="H57" i="11"/>
  <c r="H60" i="11"/>
  <c r="H61" i="11"/>
  <c r="H62" i="11"/>
  <c r="H63" i="11"/>
  <c r="H64" i="11"/>
  <c r="H65" i="11"/>
  <c r="H66" i="11"/>
  <c r="H67" i="11"/>
  <c r="C68" i="11"/>
  <c r="D68" i="11"/>
  <c r="E68" i="11"/>
  <c r="F68" i="11"/>
  <c r="H68" i="11" s="1"/>
  <c r="H71" i="11"/>
  <c r="H72" i="11"/>
  <c r="H73" i="11"/>
  <c r="H74" i="11"/>
  <c r="H75" i="11"/>
  <c r="C76" i="11"/>
  <c r="D76" i="11"/>
  <c r="H76" i="11" s="1"/>
  <c r="E76" i="11"/>
  <c r="F76" i="11"/>
  <c r="H3" i="11"/>
  <c r="E70" i="22"/>
  <c r="F70" i="22"/>
  <c r="D70" i="22"/>
  <c r="CA2" i="6"/>
  <c r="O67" i="30"/>
  <c r="O68" i="30" s="1"/>
  <c r="N67" i="30"/>
  <c r="N68" i="30"/>
  <c r="O73" i="30"/>
  <c r="O76" i="30" s="1"/>
  <c r="O74" i="30"/>
  <c r="O75" i="30"/>
  <c r="N73" i="30"/>
  <c r="N76" i="30" s="1"/>
  <c r="N74" i="30"/>
  <c r="N75" i="30"/>
  <c r="O36" i="30"/>
  <c r="O37" i="30"/>
  <c r="O38" i="30"/>
  <c r="O39" i="30"/>
  <c r="O40" i="30"/>
  <c r="O41" i="30"/>
  <c r="O42" i="30"/>
  <c r="O43" i="30"/>
  <c r="O44" i="30"/>
  <c r="O45" i="30" s="1"/>
  <c r="N36" i="30"/>
  <c r="N37" i="30"/>
  <c r="N38" i="30"/>
  <c r="N45" i="30" s="1"/>
  <c r="N39" i="30"/>
  <c r="N40" i="30"/>
  <c r="N41" i="30"/>
  <c r="N42" i="30"/>
  <c r="N43" i="30"/>
  <c r="N44" i="30"/>
  <c r="O19" i="30"/>
  <c r="O25" i="30" s="1"/>
  <c r="O20" i="30"/>
  <c r="O21" i="30"/>
  <c r="O22" i="30"/>
  <c r="O23" i="30"/>
  <c r="O24" i="30"/>
  <c r="N19" i="30"/>
  <c r="N20" i="30"/>
  <c r="N21" i="30"/>
  <c r="N22" i="30"/>
  <c r="N23" i="30"/>
  <c r="N24" i="30"/>
  <c r="N25" i="30" s="1"/>
  <c r="O11" i="30"/>
  <c r="O12" i="30"/>
  <c r="O13" i="30"/>
  <c r="O14" i="30" s="1"/>
  <c r="N11" i="30"/>
  <c r="N12" i="30"/>
  <c r="N13" i="30"/>
  <c r="N14" i="30" s="1"/>
  <c r="N5" i="30"/>
  <c r="O5" i="30"/>
  <c r="N30" i="30"/>
  <c r="O30" i="30"/>
  <c r="N53" i="30"/>
  <c r="O53" i="30"/>
  <c r="N61" i="30"/>
  <c r="O61" i="30"/>
  <c r="G76" i="11"/>
  <c r="G100" i="11"/>
  <c r="G96" i="11"/>
  <c r="G88" i="11"/>
  <c r="G83" i="11"/>
  <c r="G68" i="11"/>
  <c r="G57" i="11"/>
  <c r="P14" i="11"/>
  <c r="G48" i="11"/>
  <c r="G39" i="11"/>
  <c r="D73" i="20"/>
  <c r="D74" i="20"/>
  <c r="E73" i="19"/>
  <c r="F73" i="19"/>
  <c r="D73" i="19"/>
  <c r="E72" i="19"/>
  <c r="F72" i="19"/>
  <c r="D72" i="19"/>
  <c r="D71" i="19"/>
  <c r="E71" i="19"/>
  <c r="F71" i="19"/>
  <c r="E78" i="18"/>
  <c r="F78" i="18"/>
  <c r="G78" i="18"/>
  <c r="I78" i="18"/>
  <c r="J78" i="18"/>
  <c r="D78" i="18"/>
  <c r="E77" i="18"/>
  <c r="F77" i="18"/>
  <c r="G77" i="18"/>
  <c r="I77" i="18"/>
  <c r="J77" i="18"/>
  <c r="D77" i="18"/>
  <c r="E76" i="18"/>
  <c r="F76" i="18"/>
  <c r="G76" i="18"/>
  <c r="I76" i="18"/>
  <c r="J76" i="18"/>
  <c r="E74" i="14"/>
  <c r="F74" i="14"/>
  <c r="G74" i="14"/>
  <c r="D74" i="14"/>
  <c r="E73" i="14"/>
  <c r="F73" i="14"/>
  <c r="G73" i="14"/>
  <c r="D73" i="14"/>
  <c r="E72" i="14"/>
  <c r="F72" i="14"/>
  <c r="G72" i="14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B65" i="6"/>
  <c r="BB66" i="6"/>
  <c r="BB67" i="6"/>
  <c r="BB68" i="6"/>
  <c r="BB69" i="6"/>
  <c r="BB70" i="6"/>
  <c r="BB71" i="6"/>
  <c r="BB72" i="6"/>
  <c r="BB73" i="6"/>
  <c r="BL7" i="6"/>
  <c r="BL8" i="6"/>
  <c r="BL9" i="6"/>
  <c r="BL10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L65" i="6"/>
  <c r="BL66" i="6"/>
  <c r="BL67" i="6"/>
  <c r="BL68" i="6"/>
  <c r="BL69" i="6"/>
  <c r="BL70" i="6"/>
  <c r="BL71" i="6"/>
  <c r="BL72" i="6"/>
  <c r="BL73" i="6"/>
  <c r="E73" i="12"/>
  <c r="F73" i="12"/>
  <c r="G73" i="12"/>
  <c r="H73" i="12"/>
  <c r="E72" i="12"/>
  <c r="F72" i="12"/>
  <c r="G72" i="12"/>
  <c r="H72" i="12"/>
  <c r="E71" i="12"/>
  <c r="F71" i="12"/>
  <c r="H71" i="12"/>
  <c r="D74" i="12"/>
  <c r="D73" i="12"/>
  <c r="D72" i="12"/>
  <c r="D71" i="12"/>
  <c r="DK7" i="6"/>
  <c r="DK8" i="6"/>
  <c r="DK9" i="6"/>
  <c r="DK10" i="6"/>
  <c r="DK11" i="6"/>
  <c r="DK12" i="6"/>
  <c r="DK13" i="6"/>
  <c r="DK14" i="6"/>
  <c r="DK15" i="6"/>
  <c r="DK16" i="6"/>
  <c r="DK17" i="6"/>
  <c r="DK18" i="6"/>
  <c r="DK19" i="6"/>
  <c r="DK20" i="6"/>
  <c r="DK21" i="6"/>
  <c r="DK22" i="6"/>
  <c r="DK23" i="6"/>
  <c r="DK24" i="6"/>
  <c r="DK25" i="6"/>
  <c r="DK26" i="6"/>
  <c r="DK27" i="6"/>
  <c r="DK28" i="6"/>
  <c r="DK29" i="6"/>
  <c r="DK30" i="6"/>
  <c r="DK31" i="6"/>
  <c r="DK32" i="6"/>
  <c r="DK33" i="6"/>
  <c r="DK34" i="6"/>
  <c r="DK35" i="6"/>
  <c r="DK36" i="6"/>
  <c r="DK37" i="6"/>
  <c r="DK38" i="6"/>
  <c r="DK39" i="6"/>
  <c r="DK40" i="6"/>
  <c r="DK41" i="6"/>
  <c r="DK42" i="6"/>
  <c r="DK43" i="6"/>
  <c r="DK44" i="6"/>
  <c r="DK45" i="6"/>
  <c r="DK46" i="6"/>
  <c r="DK47" i="6"/>
  <c r="DK48" i="6"/>
  <c r="DK49" i="6"/>
  <c r="DK50" i="6"/>
  <c r="DK51" i="6"/>
  <c r="DK52" i="6"/>
  <c r="DK53" i="6"/>
  <c r="DK54" i="6"/>
  <c r="DK55" i="6"/>
  <c r="DK56" i="6"/>
  <c r="DK57" i="6"/>
  <c r="DK58" i="6"/>
  <c r="DK59" i="6"/>
  <c r="DK60" i="6"/>
  <c r="DK61" i="6"/>
  <c r="DK62" i="6"/>
  <c r="DK63" i="6"/>
  <c r="DK64" i="6"/>
  <c r="DK65" i="6"/>
  <c r="DK66" i="6"/>
  <c r="DK67" i="6"/>
  <c r="DK68" i="6"/>
  <c r="DK69" i="6"/>
  <c r="DK70" i="6"/>
  <c r="DK71" i="6"/>
  <c r="DC7" i="6"/>
  <c r="DC8" i="6"/>
  <c r="DC9" i="6"/>
  <c r="DC10" i="6"/>
  <c r="DC11" i="6"/>
  <c r="DC12" i="6"/>
  <c r="DC13" i="6"/>
  <c r="DC14" i="6"/>
  <c r="DC15" i="6"/>
  <c r="DC16" i="6"/>
  <c r="DC17" i="6"/>
  <c r="DC18" i="6"/>
  <c r="DC19" i="6"/>
  <c r="DC20" i="6"/>
  <c r="DC21" i="6"/>
  <c r="DC22" i="6"/>
  <c r="DC23" i="6"/>
  <c r="DC24" i="6"/>
  <c r="DC25" i="6"/>
  <c r="DC26" i="6"/>
  <c r="DC27" i="6"/>
  <c r="DC28" i="6"/>
  <c r="DC29" i="6"/>
  <c r="DC30" i="6"/>
  <c r="DC31" i="6"/>
  <c r="DC32" i="6"/>
  <c r="DC33" i="6"/>
  <c r="DC34" i="6"/>
  <c r="DC35" i="6"/>
  <c r="DC36" i="6"/>
  <c r="DC37" i="6"/>
  <c r="DC38" i="6"/>
  <c r="DC39" i="6"/>
  <c r="DC40" i="6"/>
  <c r="DC41" i="6"/>
  <c r="DC42" i="6"/>
  <c r="DC43" i="6"/>
  <c r="DC44" i="6"/>
  <c r="DC45" i="6"/>
  <c r="DC46" i="6"/>
  <c r="DC47" i="6"/>
  <c r="DC48" i="6"/>
  <c r="DC49" i="6"/>
  <c r="DC50" i="6"/>
  <c r="DC51" i="6"/>
  <c r="DC52" i="6"/>
  <c r="DC53" i="6"/>
  <c r="DC54" i="6"/>
  <c r="DC55" i="6"/>
  <c r="DC56" i="6"/>
  <c r="DC57" i="6"/>
  <c r="DC58" i="6"/>
  <c r="DC59" i="6"/>
  <c r="DC60" i="6"/>
  <c r="DC61" i="6"/>
  <c r="DC62" i="6"/>
  <c r="DC63" i="6"/>
  <c r="DC64" i="6"/>
  <c r="DC65" i="6"/>
  <c r="DC66" i="6"/>
  <c r="DC67" i="6"/>
  <c r="DC68" i="6"/>
  <c r="DC69" i="6"/>
  <c r="DC70" i="6"/>
  <c r="DC71" i="6"/>
  <c r="DC72" i="6"/>
  <c r="DC73" i="6"/>
  <c r="CU7" i="6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CU22" i="6"/>
  <c r="CU23" i="6"/>
  <c r="CU24" i="6"/>
  <c r="CU25" i="6"/>
  <c r="CU26" i="6"/>
  <c r="CU27" i="6"/>
  <c r="CU28" i="6"/>
  <c r="CU29" i="6"/>
  <c r="CU30" i="6"/>
  <c r="CU31" i="6"/>
  <c r="CU32" i="6"/>
  <c r="CU33" i="6"/>
  <c r="CU34" i="6"/>
  <c r="CU35" i="6"/>
  <c r="CU36" i="6"/>
  <c r="CU37" i="6"/>
  <c r="CU38" i="6"/>
  <c r="CU39" i="6"/>
  <c r="CU40" i="6"/>
  <c r="CU41" i="6"/>
  <c r="CU42" i="6"/>
  <c r="CU43" i="6"/>
  <c r="CU44" i="6"/>
  <c r="CU45" i="6"/>
  <c r="CU46" i="6"/>
  <c r="CU47" i="6"/>
  <c r="CU48" i="6"/>
  <c r="CU49" i="6"/>
  <c r="CU50" i="6"/>
  <c r="CU51" i="6"/>
  <c r="CU52" i="6"/>
  <c r="CU53" i="6"/>
  <c r="CU54" i="6"/>
  <c r="CU55" i="6"/>
  <c r="CU56" i="6"/>
  <c r="CU57" i="6"/>
  <c r="CU58" i="6"/>
  <c r="CU59" i="6"/>
  <c r="CU60" i="6"/>
  <c r="CU61" i="6"/>
  <c r="CU62" i="6"/>
  <c r="CU63" i="6"/>
  <c r="CU64" i="6"/>
  <c r="CU65" i="6"/>
  <c r="CU66" i="6"/>
  <c r="CU67" i="6"/>
  <c r="CU68" i="6"/>
  <c r="CU69" i="6"/>
  <c r="CU70" i="6"/>
  <c r="CU71" i="6"/>
  <c r="CU72" i="6"/>
  <c r="CU73" i="6"/>
  <c r="CV7" i="6"/>
  <c r="CV8" i="6"/>
  <c r="CV9" i="6"/>
  <c r="CV10" i="6"/>
  <c r="CV11" i="6"/>
  <c r="CV12" i="6"/>
  <c r="CV13" i="6"/>
  <c r="CV14" i="6"/>
  <c r="CV15" i="6"/>
  <c r="CV16" i="6"/>
  <c r="CV17" i="6"/>
  <c r="CV18" i="6"/>
  <c r="CV19" i="6"/>
  <c r="CV20" i="6"/>
  <c r="CV21" i="6"/>
  <c r="CV22" i="6"/>
  <c r="CV23" i="6"/>
  <c r="CV24" i="6"/>
  <c r="CV25" i="6"/>
  <c r="CV26" i="6"/>
  <c r="CV27" i="6"/>
  <c r="CV28" i="6"/>
  <c r="CV29" i="6"/>
  <c r="CV30" i="6"/>
  <c r="CV31" i="6"/>
  <c r="CV32" i="6"/>
  <c r="CV33" i="6"/>
  <c r="CV34" i="6"/>
  <c r="CV35" i="6"/>
  <c r="CV36" i="6"/>
  <c r="CV37" i="6"/>
  <c r="CV38" i="6"/>
  <c r="CV39" i="6"/>
  <c r="CV40" i="6"/>
  <c r="CV41" i="6"/>
  <c r="CV42" i="6"/>
  <c r="CV43" i="6"/>
  <c r="CV44" i="6"/>
  <c r="CV45" i="6"/>
  <c r="CV46" i="6"/>
  <c r="CV47" i="6"/>
  <c r="CV48" i="6"/>
  <c r="CV49" i="6"/>
  <c r="CV50" i="6"/>
  <c r="CV51" i="6"/>
  <c r="CV52" i="6"/>
  <c r="CV53" i="6"/>
  <c r="CV54" i="6"/>
  <c r="CV55" i="6"/>
  <c r="CV56" i="6"/>
  <c r="CV57" i="6"/>
  <c r="CV58" i="6"/>
  <c r="CV59" i="6"/>
  <c r="CV60" i="6"/>
  <c r="CV61" i="6"/>
  <c r="CV62" i="6"/>
  <c r="CV63" i="6"/>
  <c r="CV64" i="6"/>
  <c r="CV65" i="6"/>
  <c r="CV66" i="6"/>
  <c r="CV67" i="6"/>
  <c r="CV68" i="6"/>
  <c r="CV69" i="6"/>
  <c r="CV70" i="6"/>
  <c r="CV71" i="6"/>
  <c r="CV72" i="6"/>
  <c r="CV73" i="6"/>
  <c r="CW42" i="6"/>
  <c r="CX7" i="6"/>
  <c r="CX8" i="6"/>
  <c r="CX9" i="6"/>
  <c r="CX10" i="6"/>
  <c r="CX11" i="6"/>
  <c r="CX12" i="6"/>
  <c r="CX13" i="6"/>
  <c r="CX14" i="6"/>
  <c r="CX15" i="6"/>
  <c r="CX16" i="6"/>
  <c r="CX17" i="6"/>
  <c r="CX18" i="6"/>
  <c r="CX19" i="6"/>
  <c r="CX20" i="6"/>
  <c r="CX21" i="6"/>
  <c r="CX22" i="6"/>
  <c r="CX23" i="6"/>
  <c r="CX24" i="6"/>
  <c r="CX25" i="6"/>
  <c r="CX26" i="6"/>
  <c r="CX27" i="6"/>
  <c r="CX28" i="6"/>
  <c r="CX29" i="6"/>
  <c r="CX30" i="6"/>
  <c r="CX31" i="6"/>
  <c r="CX32" i="6"/>
  <c r="CX33" i="6"/>
  <c r="CX34" i="6"/>
  <c r="CX35" i="6"/>
  <c r="CX36" i="6"/>
  <c r="CX37" i="6"/>
  <c r="CX38" i="6"/>
  <c r="CX39" i="6"/>
  <c r="CX40" i="6"/>
  <c r="CX41" i="6"/>
  <c r="CX42" i="6"/>
  <c r="CX43" i="6"/>
  <c r="CX44" i="6"/>
  <c r="CX45" i="6"/>
  <c r="CX46" i="6"/>
  <c r="CX47" i="6"/>
  <c r="CX48" i="6"/>
  <c r="CX49" i="6"/>
  <c r="CX50" i="6"/>
  <c r="CX51" i="6"/>
  <c r="CX52" i="6"/>
  <c r="CX53" i="6"/>
  <c r="CX54" i="6"/>
  <c r="CX55" i="6"/>
  <c r="CX56" i="6"/>
  <c r="CX57" i="6"/>
  <c r="CX58" i="6"/>
  <c r="CX59" i="6"/>
  <c r="CX60" i="6"/>
  <c r="CX61" i="6"/>
  <c r="CX62" i="6"/>
  <c r="CX63" i="6"/>
  <c r="CX64" i="6"/>
  <c r="CX65" i="6"/>
  <c r="CX66" i="6"/>
  <c r="CX67" i="6"/>
  <c r="CX68" i="6"/>
  <c r="CX69" i="6"/>
  <c r="CX70" i="6"/>
  <c r="CX71" i="6"/>
  <c r="CX72" i="6"/>
  <c r="CX73" i="6"/>
  <c r="CY7" i="6"/>
  <c r="CY8" i="6"/>
  <c r="CY9" i="6"/>
  <c r="CY10" i="6"/>
  <c r="CY11" i="6"/>
  <c r="CY12" i="6"/>
  <c r="CY13" i="6"/>
  <c r="CY14" i="6"/>
  <c r="CY15" i="6"/>
  <c r="CY16" i="6"/>
  <c r="CY17" i="6"/>
  <c r="CY18" i="6"/>
  <c r="CY19" i="6"/>
  <c r="CY20" i="6"/>
  <c r="CY21" i="6"/>
  <c r="CY22" i="6"/>
  <c r="CY23" i="6"/>
  <c r="CY24" i="6"/>
  <c r="CY25" i="6"/>
  <c r="CY26" i="6"/>
  <c r="CY27" i="6"/>
  <c r="CY28" i="6"/>
  <c r="CY29" i="6"/>
  <c r="CY30" i="6"/>
  <c r="CY31" i="6"/>
  <c r="CY32" i="6"/>
  <c r="CY33" i="6"/>
  <c r="CY34" i="6"/>
  <c r="CY35" i="6"/>
  <c r="CY36" i="6"/>
  <c r="CY37" i="6"/>
  <c r="CY38" i="6"/>
  <c r="CY39" i="6"/>
  <c r="CY40" i="6"/>
  <c r="CY41" i="6"/>
  <c r="CY42" i="6"/>
  <c r="CY43" i="6"/>
  <c r="CY44" i="6"/>
  <c r="CY45" i="6"/>
  <c r="CY46" i="6"/>
  <c r="CY47" i="6"/>
  <c r="CY48" i="6"/>
  <c r="CY49" i="6"/>
  <c r="CY50" i="6"/>
  <c r="CY51" i="6"/>
  <c r="CY52" i="6"/>
  <c r="CY53" i="6"/>
  <c r="CY54" i="6"/>
  <c r="CY55" i="6"/>
  <c r="CY56" i="6"/>
  <c r="CY57" i="6"/>
  <c r="CY58" i="6"/>
  <c r="CY59" i="6"/>
  <c r="CY60" i="6"/>
  <c r="CY61" i="6"/>
  <c r="CY62" i="6"/>
  <c r="CY63" i="6"/>
  <c r="CY64" i="6"/>
  <c r="CY65" i="6"/>
  <c r="CY66" i="6"/>
  <c r="CY67" i="6"/>
  <c r="CY68" i="6"/>
  <c r="CY69" i="6"/>
  <c r="CY70" i="6"/>
  <c r="CY71" i="6"/>
  <c r="CY72" i="6"/>
  <c r="CY73" i="6"/>
  <c r="CT7" i="6"/>
  <c r="CT8" i="6"/>
  <c r="CT9" i="6"/>
  <c r="CT10" i="6"/>
  <c r="CT11" i="6"/>
  <c r="CT12" i="6"/>
  <c r="CT13" i="6"/>
  <c r="CT14" i="6"/>
  <c r="CT15" i="6"/>
  <c r="CT16" i="6"/>
  <c r="CT17" i="6"/>
  <c r="CT18" i="6"/>
  <c r="CT19" i="6"/>
  <c r="CT20" i="6"/>
  <c r="CT21" i="6"/>
  <c r="CT22" i="6"/>
  <c r="CT23" i="6"/>
  <c r="CT24" i="6"/>
  <c r="CT25" i="6"/>
  <c r="CT26" i="6"/>
  <c r="CT27" i="6"/>
  <c r="CT28" i="6"/>
  <c r="CT29" i="6"/>
  <c r="CT30" i="6"/>
  <c r="CT31" i="6"/>
  <c r="CT32" i="6"/>
  <c r="CT33" i="6"/>
  <c r="CT34" i="6"/>
  <c r="CT35" i="6"/>
  <c r="CT36" i="6"/>
  <c r="CT37" i="6"/>
  <c r="CT38" i="6"/>
  <c r="CT39" i="6"/>
  <c r="CT40" i="6"/>
  <c r="CT41" i="6"/>
  <c r="CT42" i="6"/>
  <c r="CT43" i="6"/>
  <c r="CT44" i="6"/>
  <c r="CT45" i="6"/>
  <c r="CT46" i="6"/>
  <c r="CT47" i="6"/>
  <c r="CT48" i="6"/>
  <c r="CT49" i="6"/>
  <c r="CT50" i="6"/>
  <c r="CT51" i="6"/>
  <c r="CT52" i="6"/>
  <c r="CT53" i="6"/>
  <c r="CT54" i="6"/>
  <c r="CT55" i="6"/>
  <c r="CT56" i="6"/>
  <c r="CT57" i="6"/>
  <c r="CT58" i="6"/>
  <c r="CT59" i="6"/>
  <c r="CT60" i="6"/>
  <c r="CT61" i="6"/>
  <c r="CT62" i="6"/>
  <c r="CT63" i="6"/>
  <c r="CT64" i="6"/>
  <c r="CT65" i="6"/>
  <c r="CT66" i="6"/>
  <c r="CT67" i="6"/>
  <c r="CT68" i="6"/>
  <c r="CT69" i="6"/>
  <c r="CT70" i="6"/>
  <c r="CT71" i="6"/>
  <c r="CT72" i="6"/>
  <c r="CT73" i="6"/>
  <c r="G16" i="11"/>
  <c r="G6" i="11"/>
  <c r="CW17" i="6" l="1"/>
  <c r="DD45" i="6"/>
  <c r="CK62" i="6"/>
  <c r="CK61" i="6"/>
  <c r="CK60" i="6"/>
  <c r="CK54" i="6"/>
  <c r="CK53" i="6"/>
  <c r="DD19" i="6"/>
  <c r="CQ9" i="6"/>
  <c r="CA64" i="6"/>
  <c r="CK43" i="6"/>
  <c r="CK42" i="6"/>
  <c r="CK37" i="6"/>
  <c r="CK31" i="6"/>
  <c r="CK22" i="6"/>
  <c r="CK20" i="6"/>
  <c r="CA42" i="6"/>
  <c r="CH40" i="6"/>
  <c r="CQ17" i="6"/>
  <c r="CQ13" i="6"/>
  <c r="CK73" i="6"/>
  <c r="CA73" i="6"/>
  <c r="CK72" i="6"/>
  <c r="CK70" i="6"/>
  <c r="CK46" i="6"/>
  <c r="CH20" i="6"/>
  <c r="CH60" i="6"/>
  <c r="CA51" i="6"/>
  <c r="CH30" i="6"/>
  <c r="CA25" i="6"/>
  <c r="CA24" i="6"/>
  <c r="CA21" i="6"/>
  <c r="CA20" i="6"/>
  <c r="CK65" i="6"/>
  <c r="CA60" i="6"/>
  <c r="CK57" i="6"/>
  <c r="CA55" i="6"/>
  <c r="CH53" i="6"/>
  <c r="CK35" i="6"/>
  <c r="CA33" i="6"/>
  <c r="CK32" i="6"/>
  <c r="CK49" i="6"/>
  <c r="CH41" i="6"/>
  <c r="CA37" i="6"/>
  <c r="CA29" i="6"/>
  <c r="CK23" i="6"/>
  <c r="CH68" i="6"/>
  <c r="DK73" i="6"/>
  <c r="CO64" i="6"/>
  <c r="CQ55" i="6"/>
  <c r="CH72" i="6"/>
  <c r="CA72" i="6"/>
  <c r="CK69" i="6"/>
  <c r="CH64" i="6"/>
  <c r="CA62" i="6"/>
  <c r="CH61" i="6"/>
  <c r="CK59" i="6"/>
  <c r="CK58" i="6"/>
  <c r="CK56" i="6"/>
  <c r="CK55" i="6"/>
  <c r="CK47" i="6"/>
  <c r="CA47" i="6"/>
  <c r="CA43" i="6"/>
  <c r="CA40" i="6"/>
  <c r="CA39" i="6"/>
  <c r="CA38" i="6"/>
  <c r="CA35" i="6"/>
  <c r="CK34" i="6"/>
  <c r="CK33" i="6"/>
  <c r="CK30" i="6"/>
  <c r="CH26" i="6"/>
  <c r="CK18" i="6"/>
  <c r="CA18" i="6"/>
  <c r="CK17" i="6"/>
  <c r="CK14" i="6"/>
  <c r="CA14" i="6"/>
  <c r="CK13" i="6"/>
  <c r="CK10" i="6"/>
  <c r="CA10" i="6"/>
  <c r="CK9" i="6"/>
  <c r="CK8" i="6"/>
  <c r="CK7" i="6"/>
  <c r="DK72" i="6"/>
  <c r="CO51" i="6"/>
  <c r="CP37" i="6"/>
  <c r="CA63" i="6"/>
  <c r="CA59" i="6"/>
  <c r="CA56" i="6"/>
  <c r="CA52" i="6"/>
  <c r="CH48" i="6"/>
  <c r="CA48" i="6"/>
  <c r="CH36" i="6"/>
  <c r="CH34" i="6"/>
  <c r="CK27" i="6"/>
  <c r="CA27" i="6"/>
  <c r="CK24" i="6"/>
  <c r="CA16" i="6"/>
  <c r="CA15" i="6"/>
  <c r="CA12" i="6"/>
  <c r="CA11" i="6"/>
  <c r="CA8" i="6"/>
  <c r="CO42" i="6"/>
  <c r="CQ33" i="6"/>
  <c r="CQ29" i="6"/>
  <c r="CA71" i="6"/>
  <c r="CK67" i="6"/>
  <c r="CA67" i="6"/>
  <c r="CK63" i="6"/>
  <c r="CH57" i="6"/>
  <c r="CA54" i="6"/>
  <c r="CA53" i="6"/>
  <c r="CK52" i="6"/>
  <c r="CK50" i="6"/>
  <c r="CA44" i="6"/>
  <c r="CK41" i="6"/>
  <c r="CK40" i="6"/>
  <c r="CK38" i="6"/>
  <c r="CH28" i="6"/>
  <c r="CH13" i="6"/>
  <c r="CH9" i="6"/>
  <c r="CH7" i="6"/>
  <c r="CH71" i="6"/>
  <c r="CH62" i="6"/>
  <c r="CH59" i="6"/>
  <c r="CH51" i="6"/>
  <c r="CH31" i="6"/>
  <c r="CH19" i="6"/>
  <c r="CH12" i="6"/>
  <c r="CH73" i="6"/>
  <c r="CN73" i="6" s="1"/>
  <c r="CA70" i="6"/>
  <c r="CA69" i="6"/>
  <c r="CK68" i="6"/>
  <c r="CA68" i="6"/>
  <c r="CH67" i="6"/>
  <c r="CA66" i="6"/>
  <c r="CA65" i="6"/>
  <c r="CK64" i="6"/>
  <c r="CN64" i="6" s="1"/>
  <c r="CH58" i="6"/>
  <c r="CA58" i="6"/>
  <c r="CH56" i="6"/>
  <c r="CH50" i="6"/>
  <c r="CA50" i="6"/>
  <c r="CA49" i="6"/>
  <c r="CK48" i="6"/>
  <c r="CH47" i="6"/>
  <c r="CN47" i="6" s="1"/>
  <c r="CH44" i="6"/>
  <c r="CH39" i="6"/>
  <c r="CH38" i="6"/>
  <c r="CH37" i="6"/>
  <c r="CN37" i="6" s="1"/>
  <c r="CH35" i="6"/>
  <c r="CH33" i="6"/>
  <c r="CN33" i="6" s="1"/>
  <c r="CA30" i="6"/>
  <c r="CN30" i="6" s="1"/>
  <c r="CK29" i="6"/>
  <c r="CH27" i="6"/>
  <c r="CH25" i="6"/>
  <c r="CH24" i="6"/>
  <c r="CN24" i="6" s="1"/>
  <c r="CA23" i="6"/>
  <c r="CH21" i="6"/>
  <c r="CH18" i="6"/>
  <c r="CN18" i="6" s="1"/>
  <c r="CH16" i="6"/>
  <c r="CH15" i="6"/>
  <c r="CH14" i="6"/>
  <c r="CH11" i="6"/>
  <c r="CH10" i="6"/>
  <c r="CK71" i="6"/>
  <c r="CH70" i="6"/>
  <c r="CH69" i="6"/>
  <c r="CH66" i="6"/>
  <c r="CH65" i="6"/>
  <c r="CH63" i="6"/>
  <c r="CA57" i="6"/>
  <c r="CH55" i="6"/>
  <c r="CN55" i="6" s="1"/>
  <c r="CK51" i="6"/>
  <c r="CN51" i="6" s="1"/>
  <c r="CH49" i="6"/>
  <c r="CH46" i="6"/>
  <c r="CA46" i="6"/>
  <c r="CA45" i="6"/>
  <c r="CK44" i="6"/>
  <c r="CH43" i="6"/>
  <c r="CN43" i="6" s="1"/>
  <c r="CK39" i="6"/>
  <c r="CA36" i="6"/>
  <c r="CA34" i="6"/>
  <c r="CA32" i="6"/>
  <c r="CH29" i="6"/>
  <c r="CK28" i="6"/>
  <c r="CA26" i="6"/>
  <c r="CK25" i="6"/>
  <c r="CH23" i="6"/>
  <c r="CA22" i="6"/>
  <c r="CK21" i="6"/>
  <c r="CK16" i="6"/>
  <c r="CK15" i="6"/>
  <c r="CK12" i="6"/>
  <c r="CK11" i="6"/>
  <c r="CA7" i="6"/>
  <c r="CN7" i="6" s="1"/>
  <c r="CK66" i="6"/>
  <c r="CN66" i="6" s="1"/>
  <c r="CA61" i="6"/>
  <c r="CN61" i="6" s="1"/>
  <c r="CH54" i="6"/>
  <c r="CN54" i="6" s="1"/>
  <c r="CH52" i="6"/>
  <c r="CH45" i="6"/>
  <c r="CH42" i="6"/>
  <c r="CN42" i="6" s="1"/>
  <c r="CA41" i="6"/>
  <c r="CK36" i="6"/>
  <c r="CH32" i="6"/>
  <c r="CN32" i="6" s="1"/>
  <c r="CA31" i="6"/>
  <c r="CN31" i="6" s="1"/>
  <c r="CA28" i="6"/>
  <c r="CK26" i="6"/>
  <c r="CH22" i="6"/>
  <c r="CA19" i="6"/>
  <c r="CH8" i="6"/>
  <c r="CN8" i="6" s="1"/>
  <c r="CN72" i="6"/>
  <c r="CN71" i="6"/>
  <c r="CN59" i="6"/>
  <c r="CN53" i="6"/>
  <c r="CN48" i="6"/>
  <c r="CN38" i="6"/>
  <c r="CN17" i="6"/>
  <c r="CN13" i="6"/>
  <c r="CN10" i="6"/>
  <c r="CN9" i="6"/>
  <c r="CN70" i="6"/>
  <c r="CN65" i="6"/>
  <c r="CN58" i="6"/>
  <c r="CN56" i="6"/>
  <c r="O62" i="30"/>
  <c r="CN57" i="6"/>
  <c r="CN62" i="6"/>
  <c r="CN60" i="6"/>
  <c r="CN52" i="6"/>
  <c r="CN40" i="6"/>
  <c r="CN20" i="6"/>
  <c r="N62" i="30"/>
  <c r="N97" i="30"/>
  <c r="CN41" i="6" l="1"/>
  <c r="CN34" i="6"/>
  <c r="CN12" i="6"/>
  <c r="CN46" i="6"/>
  <c r="CN11" i="6"/>
  <c r="CN49" i="6"/>
  <c r="CN63" i="6"/>
  <c r="CN14" i="6"/>
  <c r="CN27" i="6"/>
  <c r="CN35" i="6"/>
  <c r="CN22" i="6"/>
  <c r="CN45" i="6"/>
  <c r="CN68" i="6"/>
  <c r="CN36" i="6"/>
  <c r="CN28" i="6"/>
  <c r="CN26" i="6"/>
  <c r="CN67" i="6"/>
  <c r="CN21" i="6"/>
  <c r="CN50" i="6"/>
  <c r="CN15" i="6"/>
  <c r="CN23" i="6"/>
  <c r="CN29" i="6"/>
  <c r="CN19" i="6"/>
  <c r="CN25" i="6"/>
  <c r="CN39" i="6"/>
  <c r="CN69" i="6"/>
  <c r="CN44" i="6"/>
  <c r="CN16" i="6"/>
  <c r="CN77" i="6" l="1"/>
</calcChain>
</file>

<file path=xl/sharedStrings.xml><?xml version="1.0" encoding="utf-8"?>
<sst xmlns="http://schemas.openxmlformats.org/spreadsheetml/2006/main" count="4089" uniqueCount="531">
  <si>
    <t>Fundamentación y 
Motivación Jurídica</t>
  </si>
  <si>
    <t>Introducción</t>
  </si>
  <si>
    <t>Descripción General 
del programa</t>
  </si>
  <si>
    <t>Objetivos</t>
  </si>
  <si>
    <t>Cobertura Geográfica</t>
  </si>
  <si>
    <t>Población objetivo</t>
  </si>
  <si>
    <t>Características de los beneficios</t>
  </si>
  <si>
    <t>Beneficiarios</t>
  </si>
  <si>
    <t>Procesos de operación o instrumentación</t>
  </si>
  <si>
    <t>Matriz de indicadores para resultados</t>
  </si>
  <si>
    <t>Evaluación</t>
  </si>
  <si>
    <t>Transparencia, difusión y rendición de cuentas</t>
  </si>
  <si>
    <t>Existencia</t>
  </si>
  <si>
    <t>Calidad</t>
  </si>
  <si>
    <t xml:space="preserve">Existencia </t>
  </si>
  <si>
    <t>¿Las disposiciones legales facultan al programa para emitir las ROP?</t>
  </si>
  <si>
    <t>Se mencionan disposiciones jurídicas específicas que sustentan la emisión de ROP</t>
  </si>
  <si>
    <t>¿Hay elementos introductorios que justifican la existencia del programa?</t>
  </si>
  <si>
    <t>El programa cuenta con objetivos medibles a corto, mediano y largo plazo</t>
  </si>
  <si>
    <t>¿Las ROPs definen la cobertura del programa?</t>
  </si>
  <si>
    <t>¿El programa define las característcias de la población objetivo?</t>
  </si>
  <si>
    <t>¿El programa define las características de los beneficios?</t>
  </si>
  <si>
    <t>¿El programa establece criterios de elegibilidad y requisitos para obtener los beneficios?</t>
  </si>
  <si>
    <t>¿El programa especifica las fases, actividades, procedimientos y trámites mediante los cuales los beneficiarios pueden obtener el apoyo durante todo su ciclo? (Recepción, solicitud, conclusión y evaluación)</t>
  </si>
  <si>
    <t>¿El programa cuenta con una MIR?</t>
  </si>
  <si>
    <t>¿El programa establece criterios para la conceptualización y seguimiento de investigaciones evaluativas, además de procedimientos para compromisos de mejora?</t>
  </si>
  <si>
    <t>¿El programa cuenta con mecanismos de transparencia, difusión y rendición de cuentas?</t>
  </si>
  <si>
    <t>¿El programa cuenta con lineamientos para transparentar los procesos?</t>
  </si>
  <si>
    <t>¿El programa cuenta con lineamientos para transparentar los resultados del programa?</t>
  </si>
  <si>
    <t>¿Se facilita información del programa en documentos anexos?</t>
  </si>
  <si>
    <t>Los anexos se conocen, están actualizados y pueden consultarse</t>
  </si>
  <si>
    <t>Hace referencia a un programa especifico, o en su defecto, distingue los componentes entre los diferentes programas</t>
  </si>
  <si>
    <t>Se cuenta con datos estadísticos históricos de la situación a atender</t>
  </si>
  <si>
    <t>Se cuenta con datos históricos de los resultados del programa</t>
  </si>
  <si>
    <t>Señala la necesidad o situación a atender</t>
  </si>
  <si>
    <t xml:space="preserve">Se cuenta con información sobre brechas de inequidad de género </t>
  </si>
  <si>
    <t xml:space="preserve">La población potencial a atender está especificada </t>
  </si>
  <si>
    <t>Se menciona a la institución responsable del programa</t>
  </si>
  <si>
    <t xml:space="preserve">
1.nombre del programa, 
</t>
  </si>
  <si>
    <t xml:space="preserve">2.alineación con el PED, </t>
  </si>
  <si>
    <t xml:space="preserve">3.dependencia responsable, </t>
  </si>
  <si>
    <t xml:space="preserve">4.dirección general o área interna responsable, </t>
  </si>
  <si>
    <t xml:space="preserve">5.tipo de programa, </t>
  </si>
  <si>
    <t xml:space="preserve">6.monto autorizado, </t>
  </si>
  <si>
    <t xml:space="preserve">7.clave numérica y denominación de la partida presupuestal afectada conforme al decreto del presupuesto vigente, </t>
  </si>
  <si>
    <t>8.denominación o clave del programa presupuestarion con el que se relaciona.</t>
  </si>
  <si>
    <t>Se alinean con el PED</t>
  </si>
  <si>
    <t>La redacción es sencilla y clara</t>
  </si>
  <si>
    <t>Cuenta con una definición geográfica por sector, nivel o tipo de población a atender</t>
  </si>
  <si>
    <t>La justificación de la cobertura se relaciona con el problema público a atender</t>
  </si>
  <si>
    <t>Unidad de medida</t>
  </si>
  <si>
    <t>Cuantifiación total de la población objetivo</t>
  </si>
  <si>
    <t>Metodología de cuantificación y fuentes de información</t>
  </si>
  <si>
    <t>Se define plazo para actualización y revisión</t>
  </si>
  <si>
    <t>Están descritos los tipos o modalidades de los apoyos a entregar (tanto en programas sociales como de infraestructura)</t>
  </si>
  <si>
    <t>Las ROPs especifícan las cantidades mínimas y máximas que pueden obtener los beneficiarios</t>
  </si>
  <si>
    <t>Se cuantifican los apoyos, ya sea en efectivo o en especie</t>
  </si>
  <si>
    <t>Se puede conocer la frecuencia de entrega del beneficio según modalidad</t>
  </si>
  <si>
    <t>Se señalan los periodos de tiempo por el cual se puede recibir el apoyo</t>
  </si>
  <si>
    <t>Se establecen criterios claros para conocer si un benficiario anterior  mantiene características de elegibilidad</t>
  </si>
  <si>
    <t>Son comprensibles y claros los criterios de selección o de elegibilidad de los beneficiarios</t>
  </si>
  <si>
    <t xml:space="preserve">Cada criterio de selección (en caso de que exista más de uno) señala los requisitos necesarios que deberá cumplir el beneficiario </t>
  </si>
  <si>
    <t>Están señalados las obligaciones y compromisos de los beneficiarios</t>
  </si>
  <si>
    <t>Cuenta con sanciones en caso de incumplimiento por parte de los beneficiarios</t>
  </si>
  <si>
    <t>Están señalados las obligaciones y compromisos de la entidad gubernamental que opera el programa</t>
  </si>
  <si>
    <t>Están establecidos los trámites a realizar y las acreditaciones requeridas para cumplir con los requisitos solicitados por el programa</t>
  </si>
  <si>
    <t>Están establecidos los medios por los que la instancia responsable comprueba la personalidad, domicilio y otras características del beneficiario</t>
  </si>
  <si>
    <t>Se describe a detalle el proceso de selección y los procedimientos para ingresar al programa</t>
  </si>
  <si>
    <t>Se mencionan las instituciones participantes en la operación del programa y su justificación legal</t>
  </si>
  <si>
    <t>Se establecen las atribuciones legales de los actores que operan el programa</t>
  </si>
  <si>
    <t>Cuenta con indicadores para los niveles de propósito y fin contemplados en la MIR, o en su caso indicadores de resultados del programa</t>
  </si>
  <si>
    <t>Se contemplan atributos mínimos de los indicadores (nombre y descripción del indicador, método de cálculo, unidad de medida y frecuencia)</t>
  </si>
  <si>
    <t>Los indicadores se relacionan con los objetivos del programa</t>
  </si>
  <si>
    <t>Tienen seguimiento de los resultados del programa</t>
  </si>
  <si>
    <t>Se consideran lineamientos tanto para evaluaciones  internas como externas del programa</t>
  </si>
  <si>
    <t>Se conocen las instancias responsables que participan en los procesos de evaluación</t>
  </si>
  <si>
    <t>Leyendas, avisos, etc,para asegurar que el programa sea en beneficio de sus objetivos sin fines partidistas o de lucro</t>
  </si>
  <si>
    <t>Las quejas y sugerencias se recopilan y se incorporan al proceso del programa</t>
  </si>
  <si>
    <t>Se muestran las características y el medio para la visualización del padrón de beneficiarios</t>
  </si>
  <si>
    <t>Se presenta la frecuencia y método de actualización del padrón  de beneficiarios</t>
  </si>
  <si>
    <t>Se presentan los lineamientos de salvaguarda de los datos personales de los beneficiarios</t>
  </si>
  <si>
    <t>Siglas Dependencia</t>
  </si>
  <si>
    <t>fun1</t>
  </si>
  <si>
    <t>fun2</t>
  </si>
  <si>
    <t>intro3e</t>
  </si>
  <si>
    <t>intro41</t>
  </si>
  <si>
    <t>intro42</t>
  </si>
  <si>
    <t>intro43</t>
  </si>
  <si>
    <t>intro44</t>
  </si>
  <si>
    <t>intro45</t>
  </si>
  <si>
    <t>intro46</t>
  </si>
  <si>
    <t>intro47</t>
  </si>
  <si>
    <t>intro51</t>
  </si>
  <si>
    <t>intro52</t>
  </si>
  <si>
    <t>intro53</t>
  </si>
  <si>
    <t>intro54</t>
  </si>
  <si>
    <t>intro55</t>
  </si>
  <si>
    <t>intro56</t>
  </si>
  <si>
    <t>intro57</t>
  </si>
  <si>
    <t>intro58</t>
  </si>
  <si>
    <t>ob6e</t>
  </si>
  <si>
    <t>ob71</t>
  </si>
  <si>
    <t>ob72</t>
  </si>
  <si>
    <t>cob8e</t>
  </si>
  <si>
    <t>cob91</t>
  </si>
  <si>
    <t>cob92</t>
  </si>
  <si>
    <t>pob10e</t>
  </si>
  <si>
    <t>pob111</t>
  </si>
  <si>
    <t>pob112</t>
  </si>
  <si>
    <t>pob113</t>
  </si>
  <si>
    <t>pob114</t>
  </si>
  <si>
    <t>cben12e</t>
  </si>
  <si>
    <t>cben131</t>
  </si>
  <si>
    <t>cben132</t>
  </si>
  <si>
    <t>cben133</t>
  </si>
  <si>
    <t>cben134</t>
  </si>
  <si>
    <t>cben135</t>
  </si>
  <si>
    <t>cben136</t>
  </si>
  <si>
    <t>ben14e</t>
  </si>
  <si>
    <t>ben151</t>
  </si>
  <si>
    <t>ben152</t>
  </si>
  <si>
    <t>ben153</t>
  </si>
  <si>
    <t>ben154</t>
  </si>
  <si>
    <t>ben155</t>
  </si>
  <si>
    <t>po16e</t>
  </si>
  <si>
    <t>po171</t>
  </si>
  <si>
    <t>po172</t>
  </si>
  <si>
    <t>po173</t>
  </si>
  <si>
    <t>po174</t>
  </si>
  <si>
    <t>po175</t>
  </si>
  <si>
    <t>mir18e</t>
  </si>
  <si>
    <t>mir191</t>
  </si>
  <si>
    <t>mir192</t>
  </si>
  <si>
    <t>mir193</t>
  </si>
  <si>
    <t>mir194</t>
  </si>
  <si>
    <t>ev20e</t>
  </si>
  <si>
    <t>ev211</t>
  </si>
  <si>
    <t>ev212</t>
  </si>
  <si>
    <t>ev213</t>
  </si>
  <si>
    <t>tdr22e</t>
  </si>
  <si>
    <t>tdr23e</t>
  </si>
  <si>
    <t>tdr241e</t>
  </si>
  <si>
    <t>tdr242</t>
  </si>
  <si>
    <t>tdr243</t>
  </si>
  <si>
    <t>tdr244</t>
  </si>
  <si>
    <t>tdr245</t>
  </si>
  <si>
    <t>tdr246</t>
  </si>
  <si>
    <t>tdr251e</t>
  </si>
  <si>
    <t>tdr261e</t>
  </si>
  <si>
    <t>Becas indígenas</t>
  </si>
  <si>
    <t>SEDIS</t>
  </si>
  <si>
    <t>Becas Jalisco</t>
  </si>
  <si>
    <t>SEJ</t>
  </si>
  <si>
    <t>CEPE</t>
  </si>
  <si>
    <t>Bienevales para estudiantes</t>
  </si>
  <si>
    <t>Desayunos escolares</t>
  </si>
  <si>
    <t>DIF</t>
  </si>
  <si>
    <t>Fondo común concursable para la infraestructura</t>
  </si>
  <si>
    <t>SIOP</t>
  </si>
  <si>
    <t>SC</t>
  </si>
  <si>
    <t>Fondo Jalisco de Animación Cultural</t>
  </si>
  <si>
    <t>Fondo Talleres en Casa de la Cultura</t>
  </si>
  <si>
    <t>Incentivos de Proyectos productivos, dirigido a empresas micro, pequeña, mediana y grande</t>
  </si>
  <si>
    <t>Jalisco competitivo</t>
  </si>
  <si>
    <t>SEDECO</t>
  </si>
  <si>
    <t>Programa Apoyo a las organizaciones de la sociedad civil</t>
  </si>
  <si>
    <t>Programa Apoyo a Mujeres Jefas de Familias</t>
  </si>
  <si>
    <t>Programa Apoyo al transporte para estudiantes</t>
  </si>
  <si>
    <t>Programa Asociaciones para el bienestar</t>
  </si>
  <si>
    <t>Programa Bienevales para Adultos Mayores y Personas con Discapacidad</t>
  </si>
  <si>
    <t>SEDER</t>
  </si>
  <si>
    <t>Programa de Ayuda Alimentaria Directa</t>
  </si>
  <si>
    <t>SICyT</t>
  </si>
  <si>
    <t>Programa de conducción de la política de innovación, ciencia y tecnología</t>
  </si>
  <si>
    <t>Programa de empleo temporal</t>
  </si>
  <si>
    <t>STPS</t>
  </si>
  <si>
    <t>Programa de nutrición extraescolar</t>
  </si>
  <si>
    <t>SECTUR</t>
  </si>
  <si>
    <t>Programa estatal apoyo a la ganadería y al sector lechero</t>
  </si>
  <si>
    <t>Programa estatal de apoyo al empleo</t>
  </si>
  <si>
    <t>Programa estatal de fortalecimiento al empleo en apoyo a desempleados y subempleados 2017</t>
  </si>
  <si>
    <t>Programa Fondo Complementario para el Desarrollo Regional</t>
  </si>
  <si>
    <t>SEPAF</t>
  </si>
  <si>
    <t>Programa las organizaciones cooperativas para el bienestar de la mujer productiva rural</t>
  </si>
  <si>
    <t>Programa Mochilas con los útiles</t>
  </si>
  <si>
    <t>Programa por la seguridad alimentaria</t>
  </si>
  <si>
    <t>Programa Proyecta Industrias Culturales y Creativas</t>
  </si>
  <si>
    <t>Programa Proyecta Producción</t>
  </si>
  <si>
    <t>Programa Sistema estatal de ensambles y orquestas comunitarias: ECOS música para el desarrollo</t>
  </si>
  <si>
    <t>Programa Yo veo por Jalisco</t>
  </si>
  <si>
    <t>Proyecta traslados</t>
  </si>
  <si>
    <t>RESUMEN</t>
  </si>
  <si>
    <t>CALIFICACIÓN FINAL</t>
  </si>
  <si>
    <t>PUNTUACION FINAL</t>
  </si>
  <si>
    <t>Descripción 
General 
del programa</t>
  </si>
  <si>
    <t>PUNTUACIÓN</t>
  </si>
  <si>
    <t>Cobertura 
Geográfica</t>
  </si>
  <si>
    <t>Población 
objetivo</t>
  </si>
  <si>
    <t>Características 
de los beneficios</t>
  </si>
  <si>
    <t>Procesos de operación 
o instrumentación</t>
  </si>
  <si>
    <t>Matriz de indicadores 
para resultados</t>
  </si>
  <si>
    <t>Transparencia, difusión 
y rendición de cuentas</t>
  </si>
  <si>
    <t>fun</t>
  </si>
  <si>
    <t>intro</t>
  </si>
  <si>
    <t>descp</t>
  </si>
  <si>
    <t>ps1_p</t>
  </si>
  <si>
    <t>ob</t>
  </si>
  <si>
    <t>cob</t>
  </si>
  <si>
    <t>pob</t>
  </si>
  <si>
    <t>cben</t>
  </si>
  <si>
    <t>ben</t>
  </si>
  <si>
    <t>po</t>
  </si>
  <si>
    <t>ps2_p</t>
  </si>
  <si>
    <t>mir</t>
  </si>
  <si>
    <t>ev</t>
  </si>
  <si>
    <t>ps3_p</t>
  </si>
  <si>
    <t>tdr</t>
  </si>
  <si>
    <t>ps4_p</t>
  </si>
  <si>
    <t>pf</t>
  </si>
  <si>
    <t>ID</t>
  </si>
  <si>
    <t>ROP</t>
  </si>
  <si>
    <t>COECYTJAL</t>
  </si>
  <si>
    <t>Sección 1</t>
  </si>
  <si>
    <t>Sección 2</t>
  </si>
  <si>
    <t>Sección 3</t>
  </si>
  <si>
    <t>Sección 4</t>
  </si>
  <si>
    <t>Dependencia</t>
  </si>
  <si>
    <t>No. ROP evaluadas</t>
  </si>
  <si>
    <t>No.</t>
  </si>
  <si>
    <t xml:space="preserve">ROP </t>
  </si>
  <si>
    <t xml:space="preserve">DEPENDENCIA </t>
  </si>
  <si>
    <t xml:space="preserve">Promedio Final </t>
  </si>
  <si>
    <t>Promedio</t>
  </si>
  <si>
    <t>Puntaje minimo</t>
  </si>
  <si>
    <t>Puntaje Máximo</t>
  </si>
  <si>
    <t xml:space="preserve">Puntaje Final </t>
  </si>
  <si>
    <t xml:space="preserve">Diseño y operación </t>
  </si>
  <si>
    <t xml:space="preserve">Mecanismos de verificación de resultados </t>
  </si>
  <si>
    <t xml:space="preserve">Transparencia y rendición de cuentas </t>
  </si>
  <si>
    <t xml:space="preserve">Promedio </t>
  </si>
  <si>
    <t xml:space="preserve">Puntaje mínimo </t>
  </si>
  <si>
    <t xml:space="preserve">Puntaje máximo </t>
  </si>
  <si>
    <t>Desviación estándar</t>
  </si>
  <si>
    <t xml:space="preserve">General </t>
  </si>
  <si>
    <t>Promedio CEPE</t>
  </si>
  <si>
    <t>Promedio DIF</t>
  </si>
  <si>
    <t>Promedio SECTUR</t>
  </si>
  <si>
    <t>Promedio SEDECO</t>
  </si>
  <si>
    <t>Promedio SEJ</t>
  </si>
  <si>
    <t>Promedio SICyT</t>
  </si>
  <si>
    <t>Promedio SIOP</t>
  </si>
  <si>
    <t>Promedio STPS</t>
  </si>
  <si>
    <t>%</t>
  </si>
  <si>
    <t xml:space="preserve">Fundamentación y motivación jurídica </t>
  </si>
  <si>
    <t xml:space="preserve">Introducción </t>
  </si>
  <si>
    <t xml:space="preserve">Descripción del programa </t>
  </si>
  <si>
    <t>Diseño y operación</t>
  </si>
  <si>
    <t xml:space="preserve">Instrumentos jurídicos y diagnóstico del problema público </t>
  </si>
  <si>
    <t xml:space="preserve"> Programa Jalisco Incluyente</t>
  </si>
  <si>
    <t>Sección 1 PF 3</t>
  </si>
  <si>
    <t>Sección 2 PF 3</t>
  </si>
  <si>
    <t>Sección 3 PF 3</t>
  </si>
  <si>
    <t>Seccion 4 PF 3</t>
  </si>
  <si>
    <t>Promedio Final  3</t>
  </si>
  <si>
    <t>Desayunos Escolares</t>
  </si>
  <si>
    <t>Nutrición Extraescolar</t>
  </si>
  <si>
    <t>Programa de ayuda Alimentaria Directa</t>
  </si>
  <si>
    <t>Proyecta Traslados</t>
  </si>
  <si>
    <t>Fondo Proyecta de Fomento y Estímulo a las Industrias Creativas y a Empresas Culturales</t>
  </si>
  <si>
    <t>Proyecta Producción</t>
  </si>
  <si>
    <t>Programa Estatal Apoyo a la Ganadería y el Sector Lechero 2016</t>
  </si>
  <si>
    <t>Las Organizaciones Cooperativas para el Bienestar de la Mujer Productiva Rural</t>
  </si>
  <si>
    <t>Apoyo a las Organizaciones de la Sociedad Civil</t>
  </si>
  <si>
    <t>Asociaciones para el Bienestar, para el Ejercicio Fiscal 2016.</t>
  </si>
  <si>
    <t xml:space="preserve"> Becas Indígenas</t>
  </si>
  <si>
    <t>Bienevales para Adultos Mayores y Personas con Discapacidad</t>
  </si>
  <si>
    <t>Bienevales para Estudiantes</t>
  </si>
  <si>
    <t>Jalisco Incluyente</t>
  </si>
  <si>
    <t>Mochilas con Utiles</t>
  </si>
  <si>
    <t>Por la Seguridad Alimentaria</t>
  </si>
  <si>
    <t>Programa Estatal para la Dotación de Anteojos, Yo Veo por Jalisco</t>
  </si>
  <si>
    <t>Programa de Impulso a la Innovación, Ciencia y Tecnología</t>
  </si>
  <si>
    <t>Programa de Capacitación, Certificación y Microemprendimiento para Buscadores de Empleo 2016</t>
  </si>
  <si>
    <t>Programa de Empleo Temporal para el Beneficio de la Comunidad</t>
  </si>
  <si>
    <t>Programa Estatal de Fortalecimiento al Empleo en Apoyo a Desempleados y Subempleados (PEADyS)</t>
  </si>
  <si>
    <t>Fondo Común Concursable para la Infraestructura (FOCOCI)</t>
  </si>
  <si>
    <t>ECOS Música para el desarrollo</t>
  </si>
  <si>
    <t>Talleres Casa de la Cultura</t>
  </si>
  <si>
    <t>FONDEREG</t>
  </si>
  <si>
    <t xml:space="preserve"> Programa Fomento a la Industria, Comercio, Servicios y Desarrollo de los Sectores Productivos “Jalisco Competitivo"</t>
  </si>
  <si>
    <t>Apoyo al Transporte para Estudiantes</t>
  </si>
  <si>
    <t>Apoyo a Mujeres Jefas de Familia</t>
  </si>
  <si>
    <t>Año 2016</t>
  </si>
  <si>
    <t>La introducción del programa hace mención de los siguientes aspectos: (para todos los casos aplica 1= SI, 0=NO)</t>
  </si>
  <si>
    <t>Se señalan los 8 aspectos del programa:  (para todos los casos aplica 1= SI,  0=NO)</t>
  </si>
  <si>
    <t xml:space="preserve">Los objetivos con los que cuenta el programa:   (1=SI   0=NO) </t>
  </si>
  <si>
    <t>La cobertura del programa:    (1=SI,  0= NO)</t>
  </si>
  <si>
    <t>La población objetivo cuenta con las siguientes características:   (1=SI,  0=NO)</t>
  </si>
  <si>
    <t>Las características de los beneficios del programa:   (1=SI,      0= NO)</t>
  </si>
  <si>
    <t>Los criterios de elegibilidad y requisiton cuentan con las siguientes características:   (1=SI   0= NO)</t>
  </si>
  <si>
    <t>Los procesos de operación y/o instrumentación:  (1=SI,    0= NO)</t>
  </si>
  <si>
    <t>La MIR cuenta con las siguientes características:  (1= SI,   0= NO)</t>
  </si>
  <si>
    <t>Los critérios de seguimiento de investigaciones evaluativas:  (1= SI   0= NO )</t>
  </si>
  <si>
    <t>De los mecanismos de para transparentar resultados se consideran:  (1= SI,   0= NO)</t>
  </si>
  <si>
    <t xml:space="preserve">SI=1                                           NO=O        </t>
  </si>
  <si>
    <t xml:space="preserve">SI=1                                           NO=O     </t>
  </si>
  <si>
    <t xml:space="preserve">SI=1                                           NO=O       </t>
  </si>
  <si>
    <t xml:space="preserve">SI=1                                           NO=O      </t>
  </si>
  <si>
    <t xml:space="preserve">SI=1                                           NO=O         </t>
  </si>
  <si>
    <t>SI=1                                           NO=O</t>
  </si>
  <si>
    <t>SI=1                                           NO=0</t>
  </si>
  <si>
    <t xml:space="preserve">SI=1                                           NO=0    </t>
  </si>
  <si>
    <t xml:space="preserve">SI=1                                           NO=O    </t>
  </si>
  <si>
    <t xml:space="preserve">SI=1                                           NO=O   </t>
  </si>
  <si>
    <t>Apoyo a la Ciencia, Tecnología e Innovación</t>
  </si>
  <si>
    <t>COECyTJAL</t>
  </si>
  <si>
    <t>Apoyo a la Ganadería y al Sector Lechero</t>
  </si>
  <si>
    <t>SADER</t>
  </si>
  <si>
    <t>SSAS</t>
  </si>
  <si>
    <t>Apoyo a los Apicultores del Estado de Jalisco</t>
  </si>
  <si>
    <t>Apoyo al Empleo</t>
  </si>
  <si>
    <t>Apoyo en Infraestructura Menor para la Certificación de Unidades Productivas Frutícolas y Hortícolas</t>
  </si>
  <si>
    <t>Apoyo en Infraestructura y Equipo para Granjas Avícolas</t>
  </si>
  <si>
    <t>Apoyo Integral y Servicios a Productores en el Estado de Jalisco</t>
  </si>
  <si>
    <t>Apoyos de Capacitación para Empleabilidad y Fomento al Autoempleo</t>
  </si>
  <si>
    <t>Fortalecimiento a Organizaciones de la sociedad civil que trabajan por la inclusión de personas con Discapacidad</t>
  </si>
  <si>
    <t>SGG</t>
  </si>
  <si>
    <t>Asociaciones para la Igualdad</t>
  </si>
  <si>
    <t>Atención a los Productores del Sector Agrícola de Jalisco</t>
  </si>
  <si>
    <t>Barrios de Paz</t>
  </si>
  <si>
    <t>Becas Indígenas</t>
  </si>
  <si>
    <t>Becas para Hijos de Militares</t>
  </si>
  <si>
    <t>Becas para Hijos de Policías</t>
  </si>
  <si>
    <t>Capacitación y Vinculación</t>
  </si>
  <si>
    <t>Coinversión Migrante</t>
  </si>
  <si>
    <t>Conducción de la Política de Innovación, Ciencia y Tecnología</t>
  </si>
  <si>
    <t>Desarrollo de Talento y Fomento a la Innovación en Jalisco</t>
  </si>
  <si>
    <t>Dignificación y Competitividad en Mercados Municipales</t>
  </si>
  <si>
    <t>Empleo Temporal para el Beneficio de la Comunidad</t>
  </si>
  <si>
    <t>Emprendedoras de alto impacto</t>
  </si>
  <si>
    <t>Estados Bajos en Carbono</t>
  </si>
  <si>
    <t>Fondo Complementario para el Desarrollo Regional</t>
  </si>
  <si>
    <t>Fondo Común Concursable para la Infraestructura</t>
  </si>
  <si>
    <t>Fondo Jalisco de Fomento Empresarial</t>
  </si>
  <si>
    <t>FOJAL</t>
  </si>
  <si>
    <t>Fondo para Talleres en Casas de la Cultura</t>
  </si>
  <si>
    <t>Fortalecimiento para el Tratamiento de Aguas Residuales</t>
  </si>
  <si>
    <t>Fuerza Mujeres</t>
  </si>
  <si>
    <t>Impulso de la Calidad y Cobertura de la Educación Superior en Jalisco (Educación 4.0)</t>
  </si>
  <si>
    <t>Jalisco, revive tu hogar, apoyo a la vivienda</t>
  </si>
  <si>
    <t>Modernización de Granjas Porcícolas Ubicadas en la Cuenca del Río Santiago.</t>
  </si>
  <si>
    <t>Módulos de Maquinaria a Municipios</t>
  </si>
  <si>
    <t>Mujeres por el Campo</t>
  </si>
  <si>
    <t>Programa de Ciencia y Desarrollo Tecnológico</t>
  </si>
  <si>
    <t>Programa de Gestión Empresarial, Sectorial y Social</t>
  </si>
  <si>
    <t>Programa Integral de Capacitación y Extensionismo Rural</t>
  </si>
  <si>
    <t>Programa para acceder a incentivos de proyectos para la organización de ferias, exposiciones y encuentros de negocios dirigidos a Gobiernos Municipales.</t>
  </si>
  <si>
    <t>Programa para el fortalecimiento del empleo de calidad para la micro y pequeña empresa</t>
  </si>
  <si>
    <t>Programa para Proyectos Productivos para impulsar el desarrollo regional dirigido a empresas micro, pequeña, mediana y grande.</t>
  </si>
  <si>
    <t>Recorridos Gratuitos por el Interior del Estado</t>
  </si>
  <si>
    <t>Proyecta Industrias Culturales y Creativas</t>
  </si>
  <si>
    <t>Sanidad e Inocuidad Dentro y Fuera de la Cuenca del Río Santiago</t>
  </si>
  <si>
    <t>Sistema Estatal de Ensambles y Orquestas Comunitarias: ECOS Música para el Desarrollo</t>
  </si>
  <si>
    <t>Yo veo por Jalisco</t>
  </si>
  <si>
    <t>Programa para la Inclusión y Equidad Educativa</t>
  </si>
  <si>
    <t>Internados en Educación Primaria Beatriz Hernández, para Niñas.</t>
  </si>
  <si>
    <t>Apoyo para Estudiar en la Escuela Normal Miguel Hidalgo de Atequiza Bajo la Modalidad de Internado</t>
  </si>
  <si>
    <t xml:space="preserve">Programa de Alternativas en Educación Preescolar Rural *revisar los procesos </t>
  </si>
  <si>
    <t>Jalisco te reconoce, apoyo a personas mayores</t>
  </si>
  <si>
    <t>Mi pasaje para estudiantes</t>
  </si>
  <si>
    <t>Mi Pasaje para Adultos Mayores y Personas con Discapacidad</t>
  </si>
  <si>
    <t xml:space="preserve">Por la seguridad alimentaria </t>
  </si>
  <si>
    <t>Recrea, Educando para la Vida, Apoyo de Mochila, Útiles, Uniforme y Calzado Escolar</t>
  </si>
  <si>
    <t>Jalisco Competitivo</t>
  </si>
  <si>
    <t>Apoyo económico para las hijas e hijos de mujeres víctimas de feminicidio o parricidio</t>
  </si>
  <si>
    <t>Ayuda Alimentaria Directa</t>
  </si>
  <si>
    <t xml:space="preserve">Programa de Alternativas en Educación Preescolar Rural </t>
  </si>
  <si>
    <t xml:space="preserve">Programa de Alternativas en Educación Preescolar Rural  </t>
  </si>
  <si>
    <t>Min</t>
  </si>
  <si>
    <t>Max</t>
  </si>
  <si>
    <t>Promedio COECYTJAL</t>
  </si>
  <si>
    <t>Promedio SADER</t>
  </si>
  <si>
    <t>Promedio FOJAL</t>
  </si>
  <si>
    <t>Promedio SC</t>
  </si>
  <si>
    <t>Promedio SSAS</t>
  </si>
  <si>
    <t>Promedio SIS</t>
  </si>
  <si>
    <t>Promedio SGG</t>
  </si>
  <si>
    <t>si</t>
  </si>
  <si>
    <t>SICYT</t>
  </si>
  <si>
    <t>Año 2017</t>
  </si>
  <si>
    <t>Año 2019</t>
  </si>
  <si>
    <t>Calificación final 90-100</t>
  </si>
  <si>
    <t>Calificación final 80-89.99</t>
  </si>
  <si>
    <t>ID/Documento Final</t>
  </si>
  <si>
    <t>ID/Doc FINAL</t>
  </si>
  <si>
    <t>Promedio final Tema2</t>
  </si>
  <si>
    <t>Tema</t>
  </si>
  <si>
    <t>Tema 3</t>
  </si>
  <si>
    <t>Tema 4</t>
  </si>
  <si>
    <t>Tema 2</t>
  </si>
  <si>
    <t>Tema 1</t>
  </si>
  <si>
    <t>TOTAL TEMA 3</t>
  </si>
  <si>
    <t>TOTAL TEMA 4</t>
  </si>
  <si>
    <t>TEMA 1</t>
  </si>
  <si>
    <t>TEMA 2</t>
  </si>
  <si>
    <t>TEMA 3</t>
  </si>
  <si>
    <t>TEMA 4</t>
  </si>
  <si>
    <t>TOTAL TEMA 2</t>
  </si>
  <si>
    <t>TOTAL TEMA 1</t>
  </si>
  <si>
    <t>Promedio final Tema 2</t>
  </si>
  <si>
    <t>Promedio final  Tema 1</t>
  </si>
  <si>
    <t>Promedio final Tema 3</t>
  </si>
  <si>
    <t>Promedio final tema 3</t>
  </si>
  <si>
    <t>SISeMH</t>
  </si>
  <si>
    <t>Programa de Alternativas en Educación Preescolar Rural</t>
  </si>
  <si>
    <t>ID/Doc FINAL/2019</t>
  </si>
  <si>
    <t>Promedio final tema 4</t>
  </si>
  <si>
    <t>tem1punt</t>
  </si>
  <si>
    <t>tem2punt</t>
  </si>
  <si>
    <t>tem3punt</t>
  </si>
  <si>
    <t>tem4punt</t>
  </si>
  <si>
    <t>Cuenta con indicadores para los niveles de actividades y componentes contempladas en la MIR, o en su caso indicadores de gestión o desempeño del programa</t>
  </si>
  <si>
    <t>Comprobación Promedios</t>
  </si>
  <si>
    <t>Promedio Final 2017</t>
  </si>
  <si>
    <t>Temas   desagregados</t>
  </si>
  <si>
    <t>Coecyt JAL</t>
  </si>
  <si>
    <t>Fondos</t>
  </si>
  <si>
    <t>Cambio %</t>
  </si>
  <si>
    <t>Gráfica 1. Resultados Promedio ROP 2019</t>
  </si>
  <si>
    <t>Calificaciones finales menores a 80</t>
  </si>
  <si>
    <t>Gráfica 4. Resultados de la evaluación Tema 1 ROP 2019</t>
  </si>
  <si>
    <t>Gráfica 7. Resultados de la evaluación Tema 2 ROP 2019</t>
  </si>
  <si>
    <t>Gráfica 10. Resultados de la evaluación Tema 3 ROP 2019</t>
  </si>
  <si>
    <t>Gráfica 13. Resultados de la evaluación Tema 3 ROP 2019</t>
  </si>
  <si>
    <t>Instrumentos jurídicos y dianógnostico</t>
  </si>
  <si>
    <t>SISEMH</t>
  </si>
  <si>
    <t>Mecanismos de verificación de resultados</t>
  </si>
  <si>
    <t xml:space="preserve">Califiación Final </t>
  </si>
  <si>
    <t>Gráfica 2. Resultado promedio por eje de diagnóstico de ROPs 2019</t>
  </si>
  <si>
    <t>Promedio 100</t>
  </si>
  <si>
    <t>Promedio 97.33</t>
  </si>
  <si>
    <t>Promedio 79.10</t>
  </si>
  <si>
    <t>Promedio 99.67</t>
  </si>
  <si>
    <t>Promedio 95.02</t>
  </si>
  <si>
    <t>Promedio 54.34</t>
  </si>
  <si>
    <t>Promedio 86.27</t>
  </si>
  <si>
    <t>Promedio 90.15</t>
  </si>
  <si>
    <t>Promedio 83.83</t>
  </si>
  <si>
    <t>Promedio 87.56</t>
  </si>
  <si>
    <t>Promedio 85.79</t>
  </si>
  <si>
    <t>Calificación Final</t>
  </si>
  <si>
    <t>Promedio Final  2016</t>
  </si>
  <si>
    <t>Cambio % del 2017 respecto al 2016</t>
  </si>
  <si>
    <t>Promedio Final 2019</t>
  </si>
  <si>
    <t>Cambio % del 2019 respecto al 2017</t>
  </si>
  <si>
    <t xml:space="preserve">Contenido </t>
  </si>
  <si>
    <t>Descripción</t>
  </si>
  <si>
    <t>ID INTERNO LEES</t>
  </si>
  <si>
    <t xml:space="preserve">Base Promedio 3 </t>
  </si>
  <si>
    <t xml:space="preserve">Promedios Finales </t>
  </si>
  <si>
    <t xml:space="preserve">Promedios de los 3 evaluadores  de cada una de las preguntas. </t>
  </si>
  <si>
    <t>Resumen de calificaciones por tema y  final de las 67 ROP .</t>
  </si>
  <si>
    <t>Gráfica 2</t>
  </si>
  <si>
    <t>Gráfica 1</t>
  </si>
  <si>
    <t>Gráfica 4</t>
  </si>
  <si>
    <t>Gráfica 7</t>
  </si>
  <si>
    <t>Gráfica 10</t>
  </si>
  <si>
    <t>Gráfica 13</t>
  </si>
  <si>
    <t>Gráfica 3</t>
  </si>
  <si>
    <t>Gráfica 6</t>
  </si>
  <si>
    <t>Gráfica 9</t>
  </si>
  <si>
    <t>Gráfica 12</t>
  </si>
  <si>
    <t>Gráfica 14</t>
  </si>
  <si>
    <t>Gráfica 3. Resultado de evaluación por ROP 2019. Promedio final, por programa.</t>
  </si>
  <si>
    <t>Gráfica 5 Introducción</t>
  </si>
  <si>
    <t>Gráfica 5 Descripción</t>
  </si>
  <si>
    <t>Gráfica 5 Fundamentacion</t>
  </si>
  <si>
    <t xml:space="preserve">Gráfica 6.  Resultado promedio de evaluación. Tema 1 Instrumentos jurídicos y diagnóstico del problema </t>
  </si>
  <si>
    <t>Gráfica 8 Objetivos</t>
  </si>
  <si>
    <t>Gráfica 8 Cobertura</t>
  </si>
  <si>
    <t>Gráfica 8 Población</t>
  </si>
  <si>
    <t>Gráfica 8 Beneficiarios</t>
  </si>
  <si>
    <t>Gráfica 8  Beneficios</t>
  </si>
  <si>
    <t xml:space="preserve">Gráfica 9. Resultado promedio de evaluación. Tema 2 Diseño y operación   </t>
  </si>
  <si>
    <t>Gráfica 8 Procesos</t>
  </si>
  <si>
    <t>Gráfica 11 MIR</t>
  </si>
  <si>
    <t>Gráfica 8. Características de los beneficios</t>
  </si>
  <si>
    <t xml:space="preserve">Gráfica 8. Procesos de operación o instrumentación </t>
  </si>
  <si>
    <t>Gráfica 8. Objetivos</t>
  </si>
  <si>
    <t>Gráfica 8. Cobertura</t>
  </si>
  <si>
    <t>Gráfica 8.  Beneficiarios</t>
  </si>
  <si>
    <t>Gráfica 8. Población</t>
  </si>
  <si>
    <t xml:space="preserve">Gráfica 11. Matriz de Indicadores </t>
  </si>
  <si>
    <t>Gráfica 11 Evaluación</t>
  </si>
  <si>
    <t>Gráfica 11. Evaluación</t>
  </si>
  <si>
    <t xml:space="preserve">Gráfica 15. Resultado promedio de evaluación Tema 4 Transparencia y rendición de cuentas (promedio final por programa)  </t>
  </si>
  <si>
    <t>Gráfica 15</t>
  </si>
  <si>
    <t>Gráfica 16</t>
  </si>
  <si>
    <t>Gráfica 12. Resultado promedio de evaluación, Tema  3 Mecanismos de verificación de resultados (promedio final por programa)</t>
  </si>
  <si>
    <t>Gráfica 14. Transparencia y rendición de cuentas</t>
  </si>
  <si>
    <t>Gráfica 16. Promedios finales por Dependencia segun ROP 2019 evaluadas</t>
  </si>
  <si>
    <t xml:space="preserve">Dependencias_ tablas 2019 </t>
  </si>
  <si>
    <t>Resultados de ROP por dependencia</t>
  </si>
  <si>
    <t>Promedios ROP 17-19</t>
  </si>
  <si>
    <t>Promedios de 29 ROP evaluadas en el 2017 y 2019</t>
  </si>
  <si>
    <t xml:space="preserve">Tablas Comparativo 17-19 </t>
  </si>
  <si>
    <t>Resultados por dependencia de 29 ROP 2017-2019</t>
  </si>
  <si>
    <t xml:space="preserve">Promedios ROP 16-17-19 </t>
  </si>
  <si>
    <t>Promedios de 29 ROP evaluadas en el 2016, 2017 y 2019</t>
  </si>
  <si>
    <t>Gráfica 17. Programas evaluados en los años 2016,2017 y 2019</t>
  </si>
  <si>
    <t>Tabla cambios %</t>
  </si>
  <si>
    <t>Tabla de cambios porcentuales de 29 ROP evaluadas en el 2016, 2017 y 2019</t>
  </si>
  <si>
    <t xml:space="preserve">Gráfica 5. Fundamentación y motivación jurídica </t>
  </si>
  <si>
    <t>Gráfica 5. Introducción</t>
  </si>
  <si>
    <t>Gráfica 5. Descripción del problema</t>
  </si>
  <si>
    <t>Nombre de Hoja</t>
  </si>
  <si>
    <t>Promedio 85.49</t>
  </si>
  <si>
    <t>Programa</t>
  </si>
  <si>
    <t>Presenta tablas por dependencia del comparativo 2016,2017 y 2019</t>
  </si>
  <si>
    <t>Tablas 16-17-19</t>
  </si>
  <si>
    <t>Gr‡fica 17. Calificaciones para siete de los trece programas que disminuyeron sus puntajes en la evaluación 2019</t>
  </si>
  <si>
    <t>Gráfica 18</t>
  </si>
  <si>
    <t>Gráfica 19. Programas de la STPS evaluados en los a–os 2016,2017 y 2019</t>
  </si>
  <si>
    <t>Gráfica 19</t>
  </si>
  <si>
    <t>Gr‡fica 18. Calificaciones para seis de los trece programas que dismuyeron sus puntajes en la evaluaci—n 2019</t>
  </si>
  <si>
    <t>Gráfica 17 Promedios ROP 16-17-19</t>
  </si>
  <si>
    <t>Gráfica 20</t>
  </si>
  <si>
    <t>Programa proyectos de innovación empresarial y social</t>
  </si>
  <si>
    <t>Becas para hijos de militares</t>
  </si>
  <si>
    <t>Becas para hijos de policías</t>
  </si>
  <si>
    <t>Programa de recorridos gratuitos al interior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</si>
</sst>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2"/>
      <name val="Calibri"/>
      <scheme val="minor"/>
    </font>
    <font>
      <b/>
      <sz val="11"/>
      <color theme="1"/>
      <name val="Calibri"/>
      <scheme val="minor"/>
    </font>
    <font>
      <sz val="11"/>
      <color rgb="FF333333"/>
      <name val="Calibri"/>
    </font>
    <font>
      <sz val="12"/>
      <color theme="1"/>
      <name val="Arial"/>
    </font>
    <font>
      <b/>
      <sz val="11"/>
      <name val="Calibri (Cuerpo)"/>
    </font>
    <font>
      <sz val="11"/>
      <color theme="1"/>
      <name val="Arial"/>
    </font>
    <font>
      <sz val="11"/>
      <color rgb="FF333333"/>
      <name val="Arial"/>
    </font>
    <font>
      <sz val="11"/>
      <color rgb="FF000000"/>
      <name val="Arial"/>
    </font>
    <font>
      <b/>
      <sz val="11"/>
      <color theme="1"/>
      <name val="Arial"/>
    </font>
    <font>
      <sz val="11"/>
      <name val="Arial"/>
    </font>
    <font>
      <b/>
      <sz val="12"/>
      <color theme="0"/>
      <name val="Calibri"/>
    </font>
    <font>
      <b/>
      <sz val="10"/>
      <color theme="0"/>
      <name val="Arial"/>
      <family val="2"/>
    </font>
    <font>
      <sz val="14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rgb="FF333333"/>
      <name val="Arial"/>
    </font>
    <font>
      <b/>
      <sz val="11"/>
      <name val="Arial"/>
    </font>
    <font>
      <b/>
      <sz val="12"/>
      <color theme="1"/>
      <name val="Arial"/>
    </font>
    <font>
      <sz val="12"/>
      <color rgb="FF000000"/>
      <name val="Arial"/>
    </font>
    <font>
      <b/>
      <sz val="11"/>
      <color theme="0"/>
      <name val="Arial"/>
    </font>
    <font>
      <sz val="11"/>
      <color theme="0"/>
      <name val="Arial"/>
    </font>
    <font>
      <sz val="22"/>
      <color theme="0"/>
      <name val="Arial"/>
    </font>
    <font>
      <b/>
      <sz val="11"/>
      <color rgb="FF0000FF"/>
      <name val="Arial"/>
    </font>
    <font>
      <b/>
      <sz val="20"/>
      <color theme="1"/>
      <name val="Arial"/>
    </font>
    <font>
      <sz val="12"/>
      <color rgb="FF0000FF"/>
      <name val="Arial"/>
    </font>
    <font>
      <b/>
      <sz val="12"/>
      <name val="Arial"/>
    </font>
    <font>
      <b/>
      <sz val="12"/>
      <color theme="0"/>
      <name val="Arial"/>
    </font>
    <font>
      <b/>
      <sz val="20"/>
      <color rgb="FF000000"/>
      <name val="Arial"/>
    </font>
    <font>
      <b/>
      <sz val="16"/>
      <color theme="1"/>
      <name val="Arial"/>
    </font>
    <font>
      <b/>
      <sz val="11"/>
      <color theme="0" tint="-4.9989318521683403E-2"/>
      <name val="Arial"/>
    </font>
    <font>
      <b/>
      <sz val="12"/>
      <color rgb="FFFF0000"/>
      <name val="Arial"/>
    </font>
    <font>
      <sz val="20"/>
      <color theme="1"/>
      <name val="Arial"/>
    </font>
    <font>
      <sz val="12"/>
      <name val="Arial"/>
    </font>
    <font>
      <b/>
      <sz val="11"/>
      <color rgb="FF000000"/>
      <name val="Arial"/>
    </font>
    <font>
      <sz val="10"/>
      <color theme="0"/>
      <name val="Arial"/>
    </font>
    <font>
      <sz val="10"/>
      <color rgb="FFFF0000"/>
      <name val="Arial"/>
    </font>
    <font>
      <sz val="12"/>
      <name val="Calibri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2F2F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rgb="FF3366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theme="0" tint="-0.249977111117893"/>
        <bgColor rgb="FFFBD4B4"/>
      </patternFill>
    </fill>
    <fill>
      <patternFill patternType="solid">
        <fgColor rgb="FFFFFFFF"/>
        <bgColor rgb="FF000000"/>
      </patternFill>
    </fill>
    <fill>
      <patternFill patternType="solid">
        <fgColor rgb="FF3C808C"/>
        <bgColor indexed="64"/>
      </patternFill>
    </fill>
    <fill>
      <patternFill patternType="solid">
        <fgColor theme="1" tint="0.499984740745262"/>
        <bgColor rgb="FFCCC0D9"/>
      </patternFill>
    </fill>
    <fill>
      <patternFill patternType="solid">
        <fgColor rgb="FF3C808C"/>
        <bgColor rgb="FFFBD4B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38953"/>
      </patternFill>
    </fill>
    <fill>
      <patternFill patternType="solid">
        <fgColor theme="0"/>
        <bgColor rgb="FFB4C6E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BD4B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FD551A"/>
        <bgColor indexed="64"/>
      </patternFill>
    </fill>
    <fill>
      <patternFill patternType="solid">
        <fgColor rgb="FF3C808C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DAEEF3"/>
        <b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ABF8F"/>
        <bgColor rgb="FF000000"/>
      </patternFill>
    </fill>
  </fills>
  <borders count="8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8" tint="0.39997558519241921"/>
      </left>
      <right style="thin">
        <color rgb="FF92CDDC"/>
      </right>
      <top style="thick">
        <color theme="8" tint="0.39997558519241921"/>
      </top>
      <bottom style="thick">
        <color theme="8" tint="0.39997558519241921"/>
      </bottom>
      <diagonal/>
    </border>
    <border>
      <left style="thin">
        <color rgb="FF92CDDC"/>
      </left>
      <right style="thick">
        <color theme="8" tint="0.39997558519241921"/>
      </right>
      <top style="thick">
        <color theme="8" tint="0.39997558519241921"/>
      </top>
      <bottom style="thick">
        <color theme="8" tint="0.39997558519241921"/>
      </bottom>
      <diagonal/>
    </border>
    <border>
      <left style="thick">
        <color theme="8" tint="0.39997558519241921"/>
      </left>
      <right style="thick">
        <color rgb="FF92CDDC"/>
      </right>
      <top style="thick">
        <color theme="8" tint="0.39997558519241921"/>
      </top>
      <bottom/>
      <diagonal/>
    </border>
    <border>
      <left style="thick">
        <color rgb="FF92CDDC"/>
      </left>
      <right style="thick">
        <color theme="8" tint="0.39997558519241921"/>
      </right>
      <top style="thick">
        <color theme="8" tint="0.39997558519241921"/>
      </top>
      <bottom/>
      <diagonal/>
    </border>
    <border>
      <left style="thick">
        <color theme="8" tint="0.39997558519241921"/>
      </left>
      <right/>
      <top/>
      <bottom/>
      <diagonal/>
    </border>
    <border>
      <left/>
      <right style="thick">
        <color theme="8" tint="0.39997558519241921"/>
      </right>
      <top/>
      <bottom/>
      <diagonal/>
    </border>
    <border>
      <left style="thick">
        <color theme="8" tint="0.39997558519241921"/>
      </left>
      <right/>
      <top/>
      <bottom style="thick">
        <color theme="8" tint="0.39997558519241921"/>
      </bottom>
      <diagonal/>
    </border>
    <border>
      <left/>
      <right style="thick">
        <color theme="8" tint="0.39997558519241921"/>
      </right>
      <top/>
      <bottom style="thick">
        <color theme="8" tint="0.39997558519241921"/>
      </bottom>
      <diagonal/>
    </border>
  </borders>
  <cellStyleXfs count="6127">
    <xf numFmtId="0" fontId="0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46">
    <xf numFmtId="0" fontId="0" fillId="0" borderId="0" xfId="0"/>
    <xf numFmtId="0" fontId="8" fillId="8" borderId="19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 wrapText="1"/>
    </xf>
    <xf numFmtId="0" fontId="0" fillId="6" borderId="19" xfId="0" applyFill="1" applyBorder="1"/>
    <xf numFmtId="2" fontId="14" fillId="0" borderId="39" xfId="0" applyNumberFormat="1" applyFont="1" applyBorder="1" applyAlignment="1">
      <alignment horizontal="center" vertical="center"/>
    </xf>
    <xf numFmtId="0" fontId="5" fillId="15" borderId="46" xfId="0" applyFont="1" applyFill="1" applyBorder="1"/>
    <xf numFmtId="1" fontId="14" fillId="0" borderId="39" xfId="0" applyNumberFormat="1" applyFont="1" applyBorder="1" applyAlignment="1">
      <alignment horizontal="center" vertical="center"/>
    </xf>
    <xf numFmtId="0" fontId="16" fillId="6" borderId="19" xfId="0" applyFont="1" applyFill="1" applyBorder="1" applyAlignment="1">
      <alignment wrapText="1"/>
    </xf>
    <xf numFmtId="0" fontId="20" fillId="6" borderId="19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wrapText="1"/>
    </xf>
    <xf numFmtId="0" fontId="20" fillId="21" borderId="19" xfId="0" applyFont="1" applyFill="1" applyBorder="1" applyAlignment="1">
      <alignment wrapText="1"/>
    </xf>
    <xf numFmtId="0" fontId="20" fillId="21" borderId="19" xfId="0" applyFont="1" applyFill="1" applyBorder="1" applyAlignment="1">
      <alignment horizontal="center" vertical="center"/>
    </xf>
    <xf numFmtId="0" fontId="20" fillId="22" borderId="19" xfId="0" applyFont="1" applyFill="1" applyBorder="1" applyAlignment="1">
      <alignment wrapText="1"/>
    </xf>
    <xf numFmtId="0" fontId="20" fillId="23" borderId="19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wrapText="1"/>
    </xf>
    <xf numFmtId="0" fontId="20" fillId="6" borderId="19" xfId="3128" applyFont="1" applyFill="1" applyBorder="1" applyAlignment="1">
      <alignment wrapText="1"/>
    </xf>
    <xf numFmtId="0" fontId="8" fillId="7" borderId="19" xfId="0" applyFont="1" applyFill="1" applyBorder="1" applyAlignment="1">
      <alignment horizontal="center" vertical="center" wrapText="1"/>
    </xf>
    <xf numFmtId="0" fontId="8" fillId="21" borderId="19" xfId="3128" applyFont="1" applyFill="1" applyBorder="1" applyAlignment="1">
      <alignment horizontal="left" wrapText="1"/>
    </xf>
    <xf numFmtId="0" fontId="8" fillId="6" borderId="19" xfId="3128" applyFont="1" applyFill="1" applyBorder="1" applyAlignment="1">
      <alignment wrapText="1"/>
    </xf>
    <xf numFmtId="0" fontId="20" fillId="25" borderId="19" xfId="3128" applyFont="1" applyFill="1" applyBorder="1" applyAlignment="1">
      <alignment wrapText="1"/>
    </xf>
    <xf numFmtId="0" fontId="20" fillId="23" borderId="19" xfId="3128" applyFont="1" applyFill="1" applyBorder="1" applyAlignment="1">
      <alignment wrapText="1"/>
    </xf>
    <xf numFmtId="0" fontId="20" fillId="6" borderId="0" xfId="0" applyFont="1" applyFill="1" applyBorder="1" applyAlignment="1">
      <alignment wrapText="1"/>
    </xf>
    <xf numFmtId="0" fontId="20" fillId="6" borderId="0" xfId="0" applyFont="1" applyFill="1" applyBorder="1" applyAlignment="1">
      <alignment horizontal="center" vertical="center"/>
    </xf>
    <xf numFmtId="2" fontId="16" fillId="6" borderId="19" xfId="0" applyNumberFormat="1" applyFont="1" applyFill="1" applyBorder="1" applyAlignment="1">
      <alignment horizontal="center" vertical="center"/>
    </xf>
    <xf numFmtId="9" fontId="0" fillId="6" borderId="19" xfId="1163" applyFont="1" applyFill="1" applyBorder="1"/>
    <xf numFmtId="2" fontId="4" fillId="3" borderId="51" xfId="1" applyNumberFormat="1" applyFont="1" applyFill="1" applyBorder="1" applyAlignment="1">
      <alignment horizontal="center" vertical="center" wrapText="1"/>
    </xf>
    <xf numFmtId="2" fontId="4" fillId="3" borderId="74" xfId="1" applyNumberFormat="1" applyFont="1" applyFill="1" applyBorder="1" applyAlignment="1">
      <alignment horizontal="center" vertical="center" wrapText="1"/>
    </xf>
    <xf numFmtId="0" fontId="0" fillId="6" borderId="0" xfId="0" applyFill="1"/>
    <xf numFmtId="2" fontId="9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center" vertical="center"/>
    </xf>
    <xf numFmtId="0" fontId="21" fillId="6" borderId="0" xfId="0" applyFont="1" applyFill="1"/>
    <xf numFmtId="0" fontId="21" fillId="6" borderId="19" xfId="0" applyFont="1" applyFill="1" applyBorder="1" applyAlignment="1">
      <alignment vertical="center"/>
    </xf>
    <xf numFmtId="0" fontId="23" fillId="6" borderId="19" xfId="0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wrapText="1"/>
    </xf>
    <xf numFmtId="0" fontId="24" fillId="21" borderId="19" xfId="0" applyFont="1" applyFill="1" applyBorder="1" applyAlignment="1">
      <alignment horizontal="center" vertical="center"/>
    </xf>
    <xf numFmtId="0" fontId="24" fillId="21" borderId="19" xfId="0" applyFont="1" applyFill="1" applyBorder="1" applyAlignment="1">
      <alignment wrapText="1"/>
    </xf>
    <xf numFmtId="0" fontId="24" fillId="22" borderId="19" xfId="0" applyFont="1" applyFill="1" applyBorder="1" applyAlignment="1">
      <alignment wrapText="1"/>
    </xf>
    <xf numFmtId="0" fontId="24" fillId="6" borderId="19" xfId="0" applyFont="1" applyFill="1" applyBorder="1" applyAlignment="1">
      <alignment horizontal="center" vertical="center"/>
    </xf>
    <xf numFmtId="0" fontId="25" fillId="7" borderId="1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2" fontId="23" fillId="6" borderId="19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left" vertical="center" wrapText="1"/>
    </xf>
    <xf numFmtId="0" fontId="25" fillId="8" borderId="19" xfId="0" applyFont="1" applyFill="1" applyBorder="1" applyAlignment="1">
      <alignment horizontal="left" vertical="center" wrapText="1"/>
    </xf>
    <xf numFmtId="0" fontId="24" fillId="6" borderId="22" xfId="0" applyFont="1" applyFill="1" applyBorder="1" applyAlignment="1">
      <alignment wrapText="1"/>
    </xf>
    <xf numFmtId="0" fontId="24" fillId="6" borderId="22" xfId="0" applyFont="1" applyFill="1" applyBorder="1" applyAlignment="1">
      <alignment horizontal="center" vertical="center"/>
    </xf>
    <xf numFmtId="0" fontId="9" fillId="6" borderId="0" xfId="0" applyFont="1" applyFill="1"/>
    <xf numFmtId="0" fontId="9" fillId="6" borderId="0" xfId="0" applyFont="1" applyFill="1" applyBorder="1"/>
    <xf numFmtId="2" fontId="11" fillId="6" borderId="0" xfId="0" applyNumberFormat="1" applyFont="1" applyFill="1" applyBorder="1" applyAlignment="1">
      <alignment horizontal="center" vertical="center"/>
    </xf>
    <xf numFmtId="0" fontId="29" fillId="33" borderId="19" xfId="0" applyFont="1" applyFill="1" applyBorder="1" applyAlignment="1">
      <alignment horizontal="center" vertical="center" wrapText="1"/>
    </xf>
    <xf numFmtId="2" fontId="16" fillId="34" borderId="19" xfId="0" applyNumberFormat="1" applyFont="1" applyFill="1" applyBorder="1" applyAlignment="1">
      <alignment horizontal="center" vertical="center" wrapText="1"/>
    </xf>
    <xf numFmtId="2" fontId="16" fillId="4" borderId="19" xfId="0" applyNumberFormat="1" applyFont="1" applyFill="1" applyBorder="1" applyAlignment="1">
      <alignment horizontal="center" vertical="center" wrapText="1"/>
    </xf>
    <xf numFmtId="0" fontId="8" fillId="36" borderId="19" xfId="0" applyFont="1" applyFill="1" applyBorder="1" applyAlignment="1">
      <alignment horizontal="left" vertical="center" wrapText="1"/>
    </xf>
    <xf numFmtId="0" fontId="20" fillId="26" borderId="19" xfId="0" applyFont="1" applyFill="1" applyBorder="1" applyAlignment="1">
      <alignment horizontal="left" vertical="center" wrapText="1"/>
    </xf>
    <xf numFmtId="2" fontId="16" fillId="26" borderId="19" xfId="0" applyNumberFormat="1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left" vertical="center" wrapText="1"/>
    </xf>
    <xf numFmtId="0" fontId="17" fillId="26" borderId="19" xfId="1" applyFont="1" applyFill="1" applyBorder="1" applyAlignment="1">
      <alignment horizontal="left" vertical="center" wrapText="1"/>
    </xf>
    <xf numFmtId="0" fontId="17" fillId="26" borderId="19" xfId="0" applyFont="1" applyFill="1" applyBorder="1" applyAlignment="1">
      <alignment horizontal="left" vertical="center" wrapText="1"/>
    </xf>
    <xf numFmtId="0" fontId="16" fillId="26" borderId="19" xfId="0" applyFont="1" applyFill="1" applyBorder="1" applyAlignment="1">
      <alignment horizontal="left" vertical="center" wrapText="1"/>
    </xf>
    <xf numFmtId="2" fontId="11" fillId="6" borderId="22" xfId="0" applyNumberFormat="1" applyFont="1" applyFill="1" applyBorder="1" applyAlignment="1">
      <alignment horizontal="center" vertical="center"/>
    </xf>
    <xf numFmtId="0" fontId="28" fillId="32" borderId="1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2" fontId="30" fillId="26" borderId="19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/>
    </xf>
    <xf numFmtId="0" fontId="22" fillId="26" borderId="55" xfId="0" applyFont="1" applyFill="1" applyBorder="1" applyAlignment="1">
      <alignment vertical="center" wrapText="1"/>
    </xf>
    <xf numFmtId="0" fontId="10" fillId="26" borderId="16" xfId="1" applyFont="1" applyFill="1" applyBorder="1" applyAlignment="1">
      <alignment vertical="center" wrapText="1"/>
    </xf>
    <xf numFmtId="0" fontId="10" fillId="27" borderId="17" xfId="0" applyFont="1" applyFill="1" applyBorder="1" applyAlignment="1">
      <alignment vertical="center" wrapText="1"/>
    </xf>
    <xf numFmtId="0" fontId="17" fillId="6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/>
    </xf>
    <xf numFmtId="0" fontId="17" fillId="21" borderId="18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 vertical="center"/>
    </xf>
    <xf numFmtId="0" fontId="20" fillId="6" borderId="22" xfId="3128" applyFont="1" applyFill="1" applyBorder="1" applyAlignment="1">
      <alignment wrapText="1"/>
    </xf>
    <xf numFmtId="0" fontId="8" fillId="7" borderId="22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/>
    </xf>
    <xf numFmtId="0" fontId="33" fillId="6" borderId="47" xfId="0" applyFont="1" applyFill="1" applyBorder="1" applyAlignment="1">
      <alignment wrapText="1"/>
    </xf>
    <xf numFmtId="0" fontId="32" fillId="6" borderId="19" xfId="0" applyFont="1" applyFill="1" applyBorder="1"/>
    <xf numFmtId="10" fontId="32" fillId="6" borderId="19" xfId="1163" applyNumberFormat="1" applyFont="1" applyFill="1" applyBorder="1"/>
    <xf numFmtId="9" fontId="32" fillId="6" borderId="19" xfId="1163" applyFont="1" applyFill="1" applyBorder="1"/>
    <xf numFmtId="0" fontId="32" fillId="6" borderId="13" xfId="0" applyFont="1" applyFill="1" applyBorder="1"/>
    <xf numFmtId="0" fontId="32" fillId="6" borderId="14" xfId="0" applyFont="1" applyFill="1" applyBorder="1"/>
    <xf numFmtId="0" fontId="26" fillId="26" borderId="19" xfId="0" applyFont="1" applyFill="1" applyBorder="1" applyAlignment="1">
      <alignment horizontal="center" vertical="center" wrapText="1"/>
    </xf>
    <xf numFmtId="0" fontId="34" fillId="2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21" borderId="19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34" fillId="26" borderId="19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5" fillId="6" borderId="19" xfId="1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center" vertical="center" wrapText="1"/>
    </xf>
    <xf numFmtId="2" fontId="5" fillId="6" borderId="19" xfId="0" applyNumberFormat="1" applyFont="1" applyFill="1" applyBorder="1" applyAlignment="1">
      <alignment horizontal="center" vertical="center"/>
    </xf>
    <xf numFmtId="2" fontId="32" fillId="6" borderId="19" xfId="0" applyNumberFormat="1" applyFont="1" applyFill="1" applyBorder="1" applyAlignment="1">
      <alignment horizontal="center" vertical="center"/>
    </xf>
    <xf numFmtId="0" fontId="32" fillId="6" borderId="0" xfId="0" applyFont="1" applyFill="1"/>
    <xf numFmtId="0" fontId="5" fillId="6" borderId="0" xfId="0" applyFont="1" applyFill="1" applyBorder="1" applyAlignment="1">
      <alignment horizontal="center" vertical="center" wrapText="1"/>
    </xf>
    <xf numFmtId="2" fontId="5" fillId="6" borderId="0" xfId="0" applyNumberFormat="1" applyFont="1" applyFill="1" applyBorder="1" applyAlignment="1">
      <alignment horizontal="center" vertical="center"/>
    </xf>
    <xf numFmtId="0" fontId="32" fillId="6" borderId="0" xfId="0" applyFont="1" applyFill="1" applyBorder="1"/>
    <xf numFmtId="0" fontId="35" fillId="7" borderId="19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vertical="center" wrapText="1"/>
    </xf>
    <xf numFmtId="0" fontId="5" fillId="16" borderId="19" xfId="0" applyFont="1" applyFill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left" vertical="center" wrapText="1"/>
    </xf>
    <xf numFmtId="0" fontId="36" fillId="23" borderId="19" xfId="0" applyFont="1" applyFill="1" applyBorder="1" applyAlignment="1">
      <alignment horizontal="center" vertical="center"/>
    </xf>
    <xf numFmtId="0" fontId="35" fillId="7" borderId="19" xfId="0" applyFont="1" applyFill="1" applyBorder="1" applyAlignment="1">
      <alignment horizontal="left" vertical="center"/>
    </xf>
    <xf numFmtId="2" fontId="32" fillId="6" borderId="11" xfId="0" applyNumberFormat="1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left" vertical="center" wrapText="1"/>
    </xf>
    <xf numFmtId="0" fontId="36" fillId="21" borderId="19" xfId="0" applyFont="1" applyFill="1" applyBorder="1" applyAlignment="1">
      <alignment horizontal="center" vertical="center"/>
    </xf>
    <xf numFmtId="2" fontId="32" fillId="6" borderId="0" xfId="0" applyNumberFormat="1" applyFont="1" applyFill="1"/>
    <xf numFmtId="2" fontId="32" fillId="6" borderId="0" xfId="0" applyNumberFormat="1" applyFont="1" applyFill="1" applyBorder="1" applyAlignment="1">
      <alignment horizontal="center" vertical="center"/>
    </xf>
    <xf numFmtId="0" fontId="35" fillId="8" borderId="19" xfId="0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left" vertical="center" wrapText="1"/>
    </xf>
    <xf numFmtId="0" fontId="32" fillId="6" borderId="0" xfId="0" applyFont="1" applyFill="1" applyAlignment="1">
      <alignment horizontal="left"/>
    </xf>
    <xf numFmtId="2" fontId="32" fillId="6" borderId="0" xfId="0" applyNumberFormat="1" applyFont="1" applyFill="1" applyAlignment="1">
      <alignment horizontal="center" vertical="center"/>
    </xf>
    <xf numFmtId="2" fontId="32" fillId="6" borderId="19" xfId="0" applyNumberFormat="1" applyFont="1" applyFill="1" applyBorder="1"/>
    <xf numFmtId="0" fontId="21" fillId="0" borderId="0" xfId="0" applyFont="1"/>
    <xf numFmtId="0" fontId="24" fillId="6" borderId="19" xfId="0" applyFont="1" applyFill="1" applyBorder="1" applyAlignment="1">
      <alignment horizontal="center"/>
    </xf>
    <xf numFmtId="0" fontId="24" fillId="24" borderId="19" xfId="0" applyFont="1" applyFill="1" applyBorder="1" applyAlignment="1">
      <alignment wrapText="1"/>
    </xf>
    <xf numFmtId="0" fontId="24" fillId="23" borderId="19" xfId="0" applyFont="1" applyFill="1" applyBorder="1" applyAlignment="1">
      <alignment horizontal="center" vertical="center"/>
    </xf>
    <xf numFmtId="0" fontId="24" fillId="25" borderId="19" xfId="3128" applyFont="1" applyFill="1" applyBorder="1" applyAlignment="1">
      <alignment wrapText="1"/>
    </xf>
    <xf numFmtId="0" fontId="23" fillId="6" borderId="19" xfId="0" applyFont="1" applyFill="1" applyBorder="1" applyAlignment="1">
      <alignment wrapText="1"/>
    </xf>
    <xf numFmtId="0" fontId="24" fillId="6" borderId="19" xfId="3128" applyFont="1" applyFill="1" applyBorder="1" applyAlignment="1">
      <alignment wrapText="1"/>
    </xf>
    <xf numFmtId="0" fontId="27" fillId="16" borderId="19" xfId="0" applyFont="1" applyFill="1" applyBorder="1" applyAlignment="1">
      <alignment horizontal="center" vertical="center" wrapText="1"/>
    </xf>
    <xf numFmtId="0" fontId="25" fillId="6" borderId="19" xfId="3128" applyFont="1" applyFill="1" applyBorder="1" applyAlignment="1">
      <alignment wrapText="1"/>
    </xf>
    <xf numFmtId="0" fontId="27" fillId="6" borderId="19" xfId="0" applyFont="1" applyFill="1" applyBorder="1" applyAlignment="1">
      <alignment horizontal="center" vertical="center" wrapText="1"/>
    </xf>
    <xf numFmtId="0" fontId="24" fillId="23" borderId="19" xfId="3128" applyFont="1" applyFill="1" applyBorder="1" applyAlignment="1">
      <alignment wrapText="1"/>
    </xf>
    <xf numFmtId="0" fontId="25" fillId="21" borderId="19" xfId="3128" applyFont="1" applyFill="1" applyBorder="1" applyAlignment="1">
      <alignment horizontal="left" wrapText="1"/>
    </xf>
    <xf numFmtId="0" fontId="25" fillId="8" borderId="19" xfId="0" applyFont="1" applyFill="1" applyBorder="1" applyAlignment="1">
      <alignment horizontal="center" vertical="center"/>
    </xf>
    <xf numFmtId="0" fontId="36" fillId="6" borderId="19" xfId="0" applyFont="1" applyFill="1" applyBorder="1" applyAlignment="1">
      <alignment horizontal="center"/>
    </xf>
    <xf numFmtId="0" fontId="36" fillId="6" borderId="19" xfId="0" applyFont="1" applyFill="1" applyBorder="1" applyAlignment="1">
      <alignment wrapText="1"/>
    </xf>
    <xf numFmtId="0" fontId="36" fillId="24" borderId="19" xfId="0" applyFont="1" applyFill="1" applyBorder="1" applyAlignment="1">
      <alignment wrapText="1"/>
    </xf>
    <xf numFmtId="0" fontId="36" fillId="21" borderId="19" xfId="0" applyFont="1" applyFill="1" applyBorder="1" applyAlignment="1">
      <alignment wrapText="1"/>
    </xf>
    <xf numFmtId="0" fontId="36" fillId="25" borderId="19" xfId="3128" applyFont="1" applyFill="1" applyBorder="1" applyAlignment="1">
      <alignment wrapText="1"/>
    </xf>
    <xf numFmtId="0" fontId="32" fillId="6" borderId="19" xfId="0" applyFont="1" applyFill="1" applyBorder="1" applyAlignment="1">
      <alignment wrapText="1"/>
    </xf>
    <xf numFmtId="0" fontId="32" fillId="6" borderId="19" xfId="0" applyFont="1" applyFill="1" applyBorder="1" applyAlignment="1">
      <alignment horizontal="center" vertical="center"/>
    </xf>
    <xf numFmtId="0" fontId="36" fillId="6" borderId="19" xfId="3128" applyFont="1" applyFill="1" applyBorder="1" applyAlignment="1">
      <alignment wrapText="1"/>
    </xf>
    <xf numFmtId="0" fontId="35" fillId="6" borderId="19" xfId="3128" applyFont="1" applyFill="1" applyBorder="1" applyAlignment="1">
      <alignment wrapText="1"/>
    </xf>
    <xf numFmtId="0" fontId="32" fillId="6" borderId="19" xfId="0" applyFont="1" applyFill="1" applyBorder="1" applyAlignment="1">
      <alignment vertical="center" wrapText="1"/>
    </xf>
    <xf numFmtId="2" fontId="32" fillId="6" borderId="19" xfId="0" applyNumberFormat="1" applyFont="1" applyFill="1" applyBorder="1" applyAlignment="1">
      <alignment vertical="center" wrapText="1"/>
    </xf>
    <xf numFmtId="0" fontId="36" fillId="23" borderId="19" xfId="3128" applyFont="1" applyFill="1" applyBorder="1" applyAlignment="1">
      <alignment wrapText="1"/>
    </xf>
    <xf numFmtId="0" fontId="35" fillId="21" borderId="19" xfId="3128" applyFont="1" applyFill="1" applyBorder="1" applyAlignment="1">
      <alignment horizontal="left" wrapText="1"/>
    </xf>
    <xf numFmtId="0" fontId="36" fillId="22" borderId="19" xfId="0" applyFont="1" applyFill="1" applyBorder="1" applyAlignment="1">
      <alignment wrapText="1"/>
    </xf>
    <xf numFmtId="0" fontId="4" fillId="26" borderId="19" xfId="1" applyFont="1" applyFill="1" applyBorder="1" applyAlignment="1">
      <alignment horizontal="center" vertical="center" wrapText="1"/>
    </xf>
    <xf numFmtId="0" fontId="34" fillId="26" borderId="19" xfId="0" applyFont="1" applyFill="1" applyBorder="1" applyAlignment="1">
      <alignment vertical="center" wrapText="1"/>
    </xf>
    <xf numFmtId="2" fontId="27" fillId="6" borderId="19" xfId="0" applyNumberFormat="1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vertical="center" wrapText="1"/>
    </xf>
    <xf numFmtId="0" fontId="23" fillId="6" borderId="19" xfId="0" applyFont="1" applyFill="1" applyBorder="1"/>
    <xf numFmtId="2" fontId="23" fillId="6" borderId="19" xfId="0" applyNumberFormat="1" applyFont="1" applyFill="1" applyBorder="1"/>
    <xf numFmtId="0" fontId="37" fillId="26" borderId="19" xfId="1" applyFont="1" applyFill="1" applyBorder="1" applyAlignment="1">
      <alignment horizontal="center" vertical="center" wrapText="1"/>
    </xf>
    <xf numFmtId="0" fontId="26" fillId="26" borderId="19" xfId="0" applyFont="1" applyFill="1" applyBorder="1" applyAlignment="1">
      <alignment vertical="center" wrapText="1"/>
    </xf>
    <xf numFmtId="0" fontId="37" fillId="27" borderId="19" xfId="0" applyFont="1" applyFill="1" applyBorder="1" applyAlignment="1">
      <alignment vertical="center" wrapText="1"/>
    </xf>
    <xf numFmtId="0" fontId="23" fillId="6" borderId="0" xfId="0" applyFont="1" applyFill="1"/>
    <xf numFmtId="0" fontId="23" fillId="6" borderId="19" xfId="0" applyFont="1" applyFill="1" applyBorder="1" applyAlignment="1">
      <alignment horizontal="center"/>
    </xf>
    <xf numFmtId="2" fontId="25" fillId="6" borderId="19" xfId="0" applyNumberFormat="1" applyFont="1" applyFill="1" applyBorder="1"/>
    <xf numFmtId="0" fontId="24" fillId="6" borderId="0" xfId="0" applyFont="1" applyFill="1" applyBorder="1" applyAlignment="1">
      <alignment horizontal="center"/>
    </xf>
    <xf numFmtId="0" fontId="24" fillId="6" borderId="0" xfId="0" applyFont="1" applyFill="1" applyBorder="1" applyAlignment="1">
      <alignment wrapText="1"/>
    </xf>
    <xf numFmtId="0" fontId="24" fillId="6" borderId="0" xfId="0" applyFont="1" applyFill="1" applyBorder="1" applyAlignment="1">
      <alignment horizontal="center" vertical="center"/>
    </xf>
    <xf numFmtId="2" fontId="27" fillId="6" borderId="0" xfId="0" applyNumberFormat="1" applyFont="1" applyFill="1" applyBorder="1" applyAlignment="1">
      <alignment horizontal="center" vertical="center"/>
    </xf>
    <xf numFmtId="0" fontId="23" fillId="6" borderId="0" xfId="0" applyFont="1" applyFill="1" applyBorder="1"/>
    <xf numFmtId="2" fontId="23" fillId="6" borderId="0" xfId="0" applyNumberFormat="1" applyFont="1" applyFill="1"/>
    <xf numFmtId="0" fontId="23" fillId="6" borderId="0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/>
    </xf>
    <xf numFmtId="0" fontId="23" fillId="6" borderId="0" xfId="0" applyFont="1" applyFill="1" applyAlignment="1">
      <alignment vertical="center"/>
    </xf>
    <xf numFmtId="0" fontId="37" fillId="26" borderId="55" xfId="0" applyFont="1" applyFill="1" applyBorder="1" applyAlignment="1">
      <alignment vertical="center" wrapText="1"/>
    </xf>
    <xf numFmtId="0" fontId="37" fillId="26" borderId="16" xfId="1" applyFont="1" applyFill="1" applyBorder="1" applyAlignment="1">
      <alignment vertical="center" wrapText="1"/>
    </xf>
    <xf numFmtId="0" fontId="37" fillId="27" borderId="16" xfId="0" applyFont="1" applyFill="1" applyBorder="1" applyAlignment="1">
      <alignment vertical="center" wrapText="1"/>
    </xf>
    <xf numFmtId="0" fontId="27" fillId="6" borderId="18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/>
    </xf>
    <xf numFmtId="0" fontId="27" fillId="21" borderId="18" xfId="0" applyFont="1" applyFill="1" applyBorder="1" applyAlignment="1">
      <alignment horizontal="center"/>
    </xf>
    <xf numFmtId="0" fontId="27" fillId="6" borderId="21" xfId="0" applyFont="1" applyFill="1" applyBorder="1" applyAlignment="1">
      <alignment horizontal="center" vertical="center"/>
    </xf>
    <xf numFmtId="0" fontId="24" fillId="6" borderId="22" xfId="3128" applyFont="1" applyFill="1" applyBorder="1" applyAlignment="1">
      <alignment wrapText="1"/>
    </xf>
    <xf numFmtId="0" fontId="25" fillId="7" borderId="22" xfId="0" applyFont="1" applyFill="1" applyBorder="1" applyAlignment="1">
      <alignment horizontal="center" vertical="center" wrapText="1"/>
    </xf>
    <xf numFmtId="2" fontId="27" fillId="6" borderId="22" xfId="0" applyNumberFormat="1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/>
    </xf>
    <xf numFmtId="0" fontId="27" fillId="6" borderId="21" xfId="0" applyFont="1" applyFill="1" applyBorder="1" applyAlignment="1">
      <alignment horizontal="center"/>
    </xf>
    <xf numFmtId="0" fontId="37" fillId="26" borderId="19" xfId="1" applyFont="1" applyFill="1" applyBorder="1" applyAlignment="1">
      <alignment horizontal="left" vertical="center" wrapText="1"/>
    </xf>
    <xf numFmtId="0" fontId="25" fillId="7" borderId="19" xfId="0" applyFont="1" applyFill="1" applyBorder="1" applyAlignment="1">
      <alignment horizontal="left" vertical="center"/>
    </xf>
    <xf numFmtId="0" fontId="27" fillId="6" borderId="19" xfId="1" applyFont="1" applyFill="1" applyBorder="1" applyAlignment="1">
      <alignment horizontal="left" vertical="center" wrapText="1"/>
    </xf>
    <xf numFmtId="0" fontId="25" fillId="7" borderId="19" xfId="0" applyFont="1" applyFill="1" applyBorder="1" applyAlignment="1">
      <alignment horizontal="left" vertical="center" wrapText="1"/>
    </xf>
    <xf numFmtId="0" fontId="23" fillId="6" borderId="19" xfId="0" applyFont="1" applyFill="1" applyBorder="1" applyAlignment="1">
      <alignment horizontal="left" vertical="center" wrapText="1"/>
    </xf>
    <xf numFmtId="0" fontId="23" fillId="28" borderId="19" xfId="0" applyFont="1" applyFill="1" applyBorder="1"/>
    <xf numFmtId="0" fontId="24" fillId="28" borderId="19" xfId="3128" applyFont="1" applyFill="1" applyBorder="1" applyAlignment="1">
      <alignment horizontal="left" wrapText="1"/>
    </xf>
    <xf numFmtId="2" fontId="23" fillId="28" borderId="19" xfId="0" applyNumberFormat="1" applyFont="1" applyFill="1" applyBorder="1"/>
    <xf numFmtId="0" fontId="23" fillId="6" borderId="19" xfId="0" applyFont="1" applyFill="1" applyBorder="1" applyAlignment="1">
      <alignment horizontal="left" wrapText="1"/>
    </xf>
    <xf numFmtId="0" fontId="24" fillId="6" borderId="19" xfId="0" applyFont="1" applyFill="1" applyBorder="1" applyAlignment="1">
      <alignment horizontal="left" wrapText="1"/>
    </xf>
    <xf numFmtId="0" fontId="24" fillId="6" borderId="19" xfId="3128" applyFont="1" applyFill="1" applyBorder="1" applyAlignment="1">
      <alignment horizontal="left" wrapText="1"/>
    </xf>
    <xf numFmtId="0" fontId="24" fillId="22" borderId="19" xfId="0" applyFont="1" applyFill="1" applyBorder="1" applyAlignment="1">
      <alignment horizontal="left" wrapText="1"/>
    </xf>
    <xf numFmtId="0" fontId="24" fillId="21" borderId="19" xfId="0" applyFont="1" applyFill="1" applyBorder="1" applyAlignment="1">
      <alignment horizontal="left" wrapText="1"/>
    </xf>
    <xf numFmtId="0" fontId="21" fillId="0" borderId="0" xfId="0" applyFont="1" applyBorder="1" applyAlignment="1">
      <alignment vertical="center"/>
    </xf>
    <xf numFmtId="0" fontId="23" fillId="6" borderId="19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left" vertical="center" wrapText="1"/>
    </xf>
    <xf numFmtId="0" fontId="23" fillId="6" borderId="19" xfId="0" applyFont="1" applyFill="1" applyBorder="1" applyAlignment="1">
      <alignment horizontal="center" vertical="center"/>
    </xf>
    <xf numFmtId="0" fontId="37" fillId="26" borderId="19" xfId="1" applyFont="1" applyFill="1" applyBorder="1" applyAlignment="1">
      <alignment horizontal="center" vertical="center"/>
    </xf>
    <xf numFmtId="0" fontId="37" fillId="26" borderId="19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/>
    </xf>
    <xf numFmtId="0" fontId="27" fillId="6" borderId="19" xfId="1" applyFont="1" applyFill="1" applyBorder="1" applyAlignment="1">
      <alignment horizontal="center" vertical="center" wrapText="1"/>
    </xf>
    <xf numFmtId="0" fontId="25" fillId="8" borderId="19" xfId="0" applyFont="1" applyFill="1" applyBorder="1" applyAlignment="1">
      <alignment horizontal="center" vertical="center" wrapText="1"/>
    </xf>
    <xf numFmtId="2" fontId="21" fillId="6" borderId="0" xfId="0" applyNumberFormat="1" applyFont="1" applyFill="1"/>
    <xf numFmtId="0" fontId="21" fillId="6" borderId="0" xfId="0" applyFont="1" applyFill="1" applyBorder="1"/>
    <xf numFmtId="2" fontId="23" fillId="6" borderId="0" xfId="0" applyNumberFormat="1" applyFont="1" applyFill="1" applyBorder="1"/>
    <xf numFmtId="0" fontId="21" fillId="30" borderId="19" xfId="0" applyFont="1" applyFill="1" applyBorder="1"/>
    <xf numFmtId="0" fontId="23" fillId="30" borderId="19" xfId="0" applyFont="1" applyFill="1" applyBorder="1" applyAlignment="1">
      <alignment wrapText="1"/>
    </xf>
    <xf numFmtId="0" fontId="21" fillId="28" borderId="19" xfId="0" applyFont="1" applyFill="1" applyBorder="1"/>
    <xf numFmtId="2" fontId="21" fillId="28" borderId="19" xfId="0" applyNumberFormat="1" applyFont="1" applyFill="1" applyBorder="1" applyAlignment="1">
      <alignment horizontal="center" vertical="center"/>
    </xf>
    <xf numFmtId="0" fontId="37" fillId="6" borderId="0" xfId="0" applyFont="1" applyFill="1"/>
    <xf numFmtId="9" fontId="18" fillId="6" borderId="0" xfId="1163" applyFont="1" applyFill="1" applyAlignment="1">
      <alignment horizontal="center" vertical="center" wrapText="1"/>
    </xf>
    <xf numFmtId="9" fontId="18" fillId="6" borderId="19" xfId="1163" applyFont="1" applyFill="1" applyBorder="1" applyAlignment="1">
      <alignment horizontal="center" vertical="center" wrapText="1"/>
    </xf>
    <xf numFmtId="9" fontId="16" fillId="6" borderId="19" xfId="1163" applyFont="1" applyFill="1" applyBorder="1" applyAlignment="1">
      <alignment horizontal="center" vertical="center" wrapText="1"/>
    </xf>
    <xf numFmtId="0" fontId="29" fillId="6" borderId="0" xfId="0" applyFont="1" applyFill="1"/>
    <xf numFmtId="0" fontId="27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>
      <alignment horizontal="center" vertical="center"/>
    </xf>
    <xf numFmtId="9" fontId="32" fillId="6" borderId="0" xfId="1163" applyFont="1" applyFill="1" applyBorder="1" applyAlignment="1">
      <alignment horizontal="center" vertical="center"/>
    </xf>
    <xf numFmtId="9" fontId="32" fillId="6" borderId="0" xfId="1163" applyFont="1" applyFill="1" applyAlignment="1">
      <alignment horizontal="center" vertical="center"/>
    </xf>
    <xf numFmtId="0" fontId="21" fillId="17" borderId="0" xfId="0" applyFont="1" applyFill="1" applyBorder="1"/>
    <xf numFmtId="0" fontId="27" fillId="10" borderId="3" xfId="1" applyFont="1" applyFill="1" applyBorder="1" applyAlignment="1">
      <alignment horizontal="center" vertical="center"/>
    </xf>
    <xf numFmtId="0" fontId="27" fillId="10" borderId="4" xfId="1" applyFont="1" applyFill="1" applyBorder="1" applyAlignment="1">
      <alignment horizontal="center" vertical="center"/>
    </xf>
    <xf numFmtId="0" fontId="27" fillId="10" borderId="2" xfId="1" applyFont="1" applyFill="1" applyBorder="1" applyAlignment="1">
      <alignment horizontal="center" vertical="center"/>
    </xf>
    <xf numFmtId="0" fontId="23" fillId="10" borderId="2" xfId="1" applyFont="1" applyFill="1" applyBorder="1" applyAlignment="1">
      <alignment horizontal="center" vertical="center"/>
    </xf>
    <xf numFmtId="0" fontId="23" fillId="10" borderId="8" xfId="1" applyFont="1" applyFill="1" applyBorder="1" applyAlignment="1">
      <alignment horizontal="center" vertical="center"/>
    </xf>
    <xf numFmtId="0" fontId="23" fillId="10" borderId="3" xfId="1" applyFont="1" applyFill="1" applyBorder="1" applyAlignment="1">
      <alignment horizontal="center" vertical="center"/>
    </xf>
    <xf numFmtId="0" fontId="23" fillId="10" borderId="4" xfId="1" applyFont="1" applyFill="1" applyBorder="1" applyAlignment="1">
      <alignment horizontal="center" vertical="center"/>
    </xf>
    <xf numFmtId="0" fontId="37" fillId="18" borderId="34" xfId="0" applyFont="1" applyFill="1" applyBorder="1" applyAlignment="1">
      <alignment horizontal="center" vertical="center"/>
    </xf>
    <xf numFmtId="0" fontId="37" fillId="18" borderId="27" xfId="0" applyFont="1" applyFill="1" applyBorder="1" applyAlignment="1">
      <alignment horizontal="center" vertical="center"/>
    </xf>
    <xf numFmtId="0" fontId="37" fillId="18" borderId="28" xfId="0" applyFont="1" applyFill="1" applyBorder="1" applyAlignment="1">
      <alignment horizontal="center" vertical="center"/>
    </xf>
    <xf numFmtId="0" fontId="27" fillId="10" borderId="61" xfId="1" applyFont="1" applyFill="1" applyBorder="1" applyAlignment="1">
      <alignment horizontal="center" vertical="center"/>
    </xf>
    <xf numFmtId="0" fontId="23" fillId="10" borderId="61" xfId="1" applyFont="1" applyFill="1" applyBorder="1" applyAlignment="1">
      <alignment horizontal="center" vertical="center"/>
    </xf>
    <xf numFmtId="0" fontId="27" fillId="17" borderId="2" xfId="1" applyFont="1" applyFill="1" applyBorder="1" applyAlignment="1">
      <alignment horizontal="center" vertical="center"/>
    </xf>
    <xf numFmtId="0" fontId="23" fillId="17" borderId="2" xfId="1" applyFont="1" applyFill="1" applyBorder="1" applyAlignment="1">
      <alignment horizontal="center" vertical="center"/>
    </xf>
    <xf numFmtId="0" fontId="23" fillId="17" borderId="3" xfId="1" applyFont="1" applyFill="1" applyBorder="1" applyAlignment="1">
      <alignment horizontal="center" vertical="center"/>
    </xf>
    <xf numFmtId="0" fontId="23" fillId="3" borderId="3" xfId="1" applyFont="1" applyFill="1" applyBorder="1" applyAlignment="1">
      <alignment horizontal="center" vertical="center"/>
    </xf>
    <xf numFmtId="0" fontId="23" fillId="17" borderId="4" xfId="1" applyFont="1" applyFill="1" applyBorder="1" applyAlignment="1">
      <alignment horizontal="center" vertical="center"/>
    </xf>
    <xf numFmtId="0" fontId="27" fillId="19" borderId="35" xfId="0" applyFont="1" applyFill="1" applyBorder="1" applyAlignment="1">
      <alignment horizontal="center" vertical="center"/>
    </xf>
    <xf numFmtId="0" fontId="21" fillId="0" borderId="0" xfId="0" applyFont="1" applyBorder="1"/>
    <xf numFmtId="0" fontId="27" fillId="10" borderId="0" xfId="1" applyFont="1" applyFill="1" applyBorder="1" applyAlignment="1">
      <alignment horizontal="center" vertical="center" wrapText="1"/>
    </xf>
    <xf numFmtId="0" fontId="27" fillId="10" borderId="11" xfId="1" applyFont="1" applyFill="1" applyBorder="1" applyAlignment="1">
      <alignment horizontal="center" vertical="center" wrapText="1"/>
    </xf>
    <xf numFmtId="0" fontId="27" fillId="10" borderId="7" xfId="1" applyFont="1" applyFill="1" applyBorder="1" applyAlignment="1">
      <alignment horizontal="center" vertical="center" wrapText="1"/>
    </xf>
    <xf numFmtId="0" fontId="25" fillId="10" borderId="57" xfId="1" applyFont="1" applyFill="1" applyBorder="1" applyAlignment="1">
      <alignment horizontal="center" vertical="center" wrapText="1"/>
    </xf>
    <xf numFmtId="0" fontId="23" fillId="10" borderId="57" xfId="1" applyFont="1" applyFill="1" applyBorder="1" applyAlignment="1">
      <alignment horizontal="center" vertical="center" wrapText="1"/>
    </xf>
    <xf numFmtId="0" fontId="27" fillId="10" borderId="57" xfId="1" applyFont="1" applyFill="1" applyBorder="1" applyAlignment="1">
      <alignment horizontal="center" vertical="center" wrapText="1"/>
    </xf>
    <xf numFmtId="0" fontId="23" fillId="10" borderId="62" xfId="1" applyFont="1" applyFill="1" applyBorder="1" applyAlignment="1">
      <alignment horizontal="center" vertical="center" wrapText="1"/>
    </xf>
    <xf numFmtId="0" fontId="23" fillId="10" borderId="37" xfId="1" applyFont="1" applyFill="1" applyBorder="1" applyAlignment="1">
      <alignment horizontal="center" vertical="center" wrapText="1"/>
    </xf>
    <xf numFmtId="0" fontId="23" fillId="3" borderId="57" xfId="1" applyFont="1" applyFill="1" applyBorder="1" applyAlignment="1">
      <alignment horizontal="center" vertical="center" wrapText="1"/>
    </xf>
    <xf numFmtId="0" fontId="23" fillId="3" borderId="37" xfId="1" applyFont="1" applyFill="1" applyBorder="1" applyAlignment="1">
      <alignment horizontal="center" vertical="center" wrapText="1"/>
    </xf>
    <xf numFmtId="0" fontId="23" fillId="4" borderId="38" xfId="1" applyFont="1" applyFill="1" applyBorder="1" applyAlignment="1">
      <alignment horizontal="center" vertical="center" wrapText="1"/>
    </xf>
    <xf numFmtId="0" fontId="23" fillId="10" borderId="5" xfId="1" applyFont="1" applyFill="1" applyBorder="1" applyAlignment="1">
      <alignment horizontal="center" vertical="center" wrapText="1"/>
    </xf>
    <xf numFmtId="0" fontId="23" fillId="10" borderId="6" xfId="1" applyFont="1" applyFill="1" applyBorder="1" applyAlignment="1">
      <alignment horizontal="center" vertical="center" wrapText="1"/>
    </xf>
    <xf numFmtId="0" fontId="23" fillId="10" borderId="9" xfId="1" applyFont="1" applyFill="1" applyBorder="1" applyAlignment="1">
      <alignment horizontal="center" vertical="center" wrapText="1"/>
    </xf>
    <xf numFmtId="0" fontId="23" fillId="4" borderId="5" xfId="1" applyFont="1" applyFill="1" applyBorder="1" applyAlignment="1">
      <alignment horizontal="center" vertical="center" wrapText="1"/>
    </xf>
    <xf numFmtId="0" fontId="27" fillId="4" borderId="5" xfId="1" applyFont="1" applyFill="1" applyBorder="1" applyAlignment="1">
      <alignment horizontal="center" vertical="center" wrapText="1"/>
    </xf>
    <xf numFmtId="0" fontId="23" fillId="4" borderId="6" xfId="1" applyFont="1" applyFill="1" applyBorder="1" applyAlignment="1">
      <alignment horizontal="center" vertical="center" wrapText="1"/>
    </xf>
    <xf numFmtId="0" fontId="27" fillId="10" borderId="9" xfId="1" applyFont="1" applyFill="1" applyBorder="1" applyAlignment="1">
      <alignment horizontal="center" vertical="center" wrapText="1"/>
    </xf>
    <xf numFmtId="0" fontId="25" fillId="10" borderId="9" xfId="1" applyFont="1" applyFill="1" applyBorder="1" applyAlignment="1">
      <alignment horizontal="center" vertical="center" wrapText="1"/>
    </xf>
    <xf numFmtId="0" fontId="25" fillId="10" borderId="7" xfId="1" applyFont="1" applyFill="1" applyBorder="1" applyAlignment="1">
      <alignment horizontal="center" vertical="center" wrapText="1"/>
    </xf>
    <xf numFmtId="0" fontId="23" fillId="4" borderId="0" xfId="1" applyFont="1" applyFill="1" applyBorder="1" applyAlignment="1">
      <alignment horizontal="center" vertical="center" wrapText="1"/>
    </xf>
    <xf numFmtId="0" fontId="25" fillId="10" borderId="0" xfId="1" applyFont="1" applyFill="1" applyBorder="1" applyAlignment="1">
      <alignment horizontal="center" vertical="center" wrapText="1"/>
    </xf>
    <xf numFmtId="0" fontId="25" fillId="3" borderId="9" xfId="1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25" fillId="4" borderId="6" xfId="1" applyFont="1" applyFill="1" applyBorder="1" applyAlignment="1">
      <alignment horizontal="center" vertical="center" wrapText="1"/>
    </xf>
    <xf numFmtId="2" fontId="37" fillId="10" borderId="50" xfId="1" applyNumberFormat="1" applyFont="1" applyFill="1" applyBorder="1" applyAlignment="1">
      <alignment horizontal="center" vertical="center"/>
    </xf>
    <xf numFmtId="2" fontId="37" fillId="10" borderId="51" xfId="1" applyNumberFormat="1" applyFont="1" applyFill="1" applyBorder="1" applyAlignment="1">
      <alignment horizontal="center" vertical="center"/>
    </xf>
    <xf numFmtId="164" fontId="37" fillId="4" borderId="51" xfId="1" applyNumberFormat="1" applyFont="1" applyFill="1" applyBorder="1" applyAlignment="1">
      <alignment horizontal="center" vertical="center"/>
    </xf>
    <xf numFmtId="2" fontId="37" fillId="4" borderId="51" xfId="1" applyNumberFormat="1" applyFont="1" applyFill="1" applyBorder="1" applyAlignment="1">
      <alignment horizontal="center" vertical="center"/>
    </xf>
    <xf numFmtId="2" fontId="37" fillId="4" borderId="22" xfId="1" applyNumberFormat="1" applyFont="1" applyFill="1" applyBorder="1" applyAlignment="1">
      <alignment horizontal="center" vertical="center"/>
    </xf>
    <xf numFmtId="2" fontId="37" fillId="4" borderId="58" xfId="1" applyNumberFormat="1" applyFont="1" applyFill="1" applyBorder="1" applyAlignment="1">
      <alignment horizontal="center" vertical="center"/>
    </xf>
    <xf numFmtId="2" fontId="37" fillId="4" borderId="59" xfId="1" applyNumberFormat="1" applyFont="1" applyFill="1" applyBorder="1" applyAlignment="1">
      <alignment horizontal="center" vertical="center"/>
    </xf>
    <xf numFmtId="2" fontId="37" fillId="20" borderId="72" xfId="0" applyNumberFormat="1" applyFont="1" applyFill="1" applyBorder="1" applyAlignment="1">
      <alignment horizontal="center" vertical="center"/>
    </xf>
    <xf numFmtId="2" fontId="37" fillId="17" borderId="2" xfId="1" applyNumberFormat="1" applyFont="1" applyFill="1" applyBorder="1" applyAlignment="1">
      <alignment horizontal="center" vertical="center"/>
    </xf>
    <xf numFmtId="2" fontId="37" fillId="10" borderId="58" xfId="1" applyNumberFormat="1" applyFont="1" applyFill="1" applyBorder="1" applyAlignment="1">
      <alignment horizontal="center" vertical="center"/>
    </xf>
    <xf numFmtId="2" fontId="37" fillId="4" borderId="60" xfId="1" applyNumberFormat="1" applyFont="1" applyFill="1" applyBorder="1" applyAlignment="1">
      <alignment horizontal="center" vertical="center"/>
    </xf>
    <xf numFmtId="2" fontId="37" fillId="10" borderId="73" xfId="1" applyNumberFormat="1" applyFont="1" applyFill="1" applyBorder="1" applyAlignment="1">
      <alignment horizontal="center" vertical="center"/>
    </xf>
    <xf numFmtId="2" fontId="37" fillId="4" borderId="72" xfId="1" applyNumberFormat="1" applyFont="1" applyFill="1" applyBorder="1" applyAlignment="1">
      <alignment horizontal="center" vertical="center"/>
    </xf>
    <xf numFmtId="2" fontId="37" fillId="3" borderId="58" xfId="1" applyNumberFormat="1" applyFont="1" applyFill="1" applyBorder="1" applyAlignment="1">
      <alignment horizontal="center" vertical="center"/>
    </xf>
    <xf numFmtId="2" fontId="37" fillId="3" borderId="59" xfId="1" applyNumberFormat="1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2" fontId="21" fillId="0" borderId="0" xfId="0" applyNumberFormat="1" applyFont="1" applyAlignment="1">
      <alignment vertical="center"/>
    </xf>
    <xf numFmtId="2" fontId="21" fillId="0" borderId="0" xfId="0" applyNumberFormat="1" applyFont="1" applyBorder="1" applyAlignment="1">
      <alignment vertical="center"/>
    </xf>
    <xf numFmtId="0" fontId="44" fillId="0" borderId="19" xfId="0" applyFont="1" applyBorder="1" applyAlignment="1">
      <alignment horizontal="center" vertical="center"/>
    </xf>
    <xf numFmtId="0" fontId="24" fillId="6" borderId="52" xfId="0" applyFont="1" applyFill="1" applyBorder="1" applyAlignment="1">
      <alignment horizontal="center"/>
    </xf>
    <xf numFmtId="0" fontId="23" fillId="6" borderId="52" xfId="0" applyFont="1" applyFill="1" applyBorder="1" applyAlignment="1">
      <alignment wrapText="1"/>
    </xf>
    <xf numFmtId="0" fontId="24" fillId="6" borderId="52" xfId="0" applyFont="1" applyFill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1" fillId="6" borderId="52" xfId="0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38" fillId="12" borderId="52" xfId="0" applyFont="1" applyFill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2" fontId="47" fillId="9" borderId="11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44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38" fillId="12" borderId="19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24" fillId="21" borderId="19" xfId="0" applyFont="1" applyFill="1" applyBorder="1" applyAlignment="1">
      <alignment horizontal="center"/>
    </xf>
    <xf numFmtId="0" fontId="48" fillId="0" borderId="19" xfId="1" applyFont="1" applyBorder="1" applyAlignment="1">
      <alignment horizontal="center"/>
    </xf>
    <xf numFmtId="0" fontId="3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39" fillId="6" borderId="19" xfId="1" applyFont="1" applyFill="1" applyBorder="1" applyAlignment="1">
      <alignment horizontal="center" vertical="center"/>
    </xf>
    <xf numFmtId="0" fontId="39" fillId="0" borderId="0" xfId="1" applyFont="1" applyBorder="1" applyAlignment="1"/>
    <xf numFmtId="0" fontId="39" fillId="0" borderId="0" xfId="1" applyFont="1" applyAlignment="1"/>
    <xf numFmtId="0" fontId="21" fillId="0" borderId="7" xfId="0" applyFont="1" applyBorder="1"/>
    <xf numFmtId="0" fontId="21" fillId="0" borderId="11" xfId="0" applyFont="1" applyBorder="1"/>
    <xf numFmtId="0" fontId="21" fillId="0" borderId="9" xfId="0" applyFont="1" applyBorder="1"/>
    <xf numFmtId="0" fontId="21" fillId="0" borderId="5" xfId="0" applyFont="1" applyBorder="1"/>
    <xf numFmtId="0" fontId="21" fillId="0" borderId="6" xfId="0" applyFont="1" applyBorder="1"/>
    <xf numFmtId="0" fontId="38" fillId="0" borderId="0" xfId="0" applyFont="1" applyAlignment="1">
      <alignment horizontal="center"/>
    </xf>
    <xf numFmtId="0" fontId="38" fillId="0" borderId="0" xfId="0" applyFont="1"/>
    <xf numFmtId="2" fontId="4" fillId="3" borderId="50" xfId="1" applyNumberFormat="1" applyFont="1" applyFill="1" applyBorder="1" applyAlignment="1">
      <alignment horizontal="center" vertical="center" wrapText="1"/>
    </xf>
    <xf numFmtId="0" fontId="33" fillId="6" borderId="0" xfId="0" applyFont="1" applyFill="1"/>
    <xf numFmtId="0" fontId="33" fillId="6" borderId="76" xfId="0" applyFont="1" applyFill="1" applyBorder="1" applyAlignment="1">
      <alignment wrapText="1"/>
    </xf>
    <xf numFmtId="0" fontId="32" fillId="6" borderId="52" xfId="0" applyFont="1" applyFill="1" applyBorder="1"/>
    <xf numFmtId="10" fontId="32" fillId="6" borderId="52" xfId="1163" applyNumberFormat="1" applyFont="1" applyFill="1" applyBorder="1"/>
    <xf numFmtId="0" fontId="32" fillId="6" borderId="52" xfId="0" applyFont="1" applyFill="1" applyBorder="1" applyAlignment="1">
      <alignment horizontal="center" vertical="center" wrapText="1"/>
    </xf>
    <xf numFmtId="9" fontId="32" fillId="6" borderId="52" xfId="1163" applyFont="1" applyFill="1" applyBorder="1"/>
    <xf numFmtId="0" fontId="0" fillId="6" borderId="52" xfId="0" applyFill="1" applyBorder="1"/>
    <xf numFmtId="9" fontId="0" fillId="6" borderId="52" xfId="1163" applyFont="1" applyFill="1" applyBorder="1"/>
    <xf numFmtId="0" fontId="27" fillId="7" borderId="19" xfId="0" applyFont="1" applyFill="1" applyBorder="1" applyAlignment="1">
      <alignment horizontal="center" vertical="center" wrapText="1"/>
    </xf>
    <xf numFmtId="0" fontId="23" fillId="6" borderId="22" xfId="0" applyFont="1" applyFill="1" applyBorder="1"/>
    <xf numFmtId="0" fontId="37" fillId="6" borderId="19" xfId="1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27" fillId="7" borderId="22" xfId="0" applyFont="1" applyFill="1" applyBorder="1" applyAlignment="1">
      <alignment horizontal="center" vertical="center" wrapText="1"/>
    </xf>
    <xf numFmtId="0" fontId="9" fillId="6" borderId="20" xfId="0" applyFont="1" applyFill="1" applyBorder="1"/>
    <xf numFmtId="2" fontId="7" fillId="6" borderId="19" xfId="0" applyNumberFormat="1" applyFont="1" applyFill="1" applyBorder="1"/>
    <xf numFmtId="0" fontId="11" fillId="7" borderId="19" xfId="0" applyFont="1" applyFill="1" applyBorder="1" applyAlignment="1">
      <alignment horizontal="center" vertical="center" wrapText="1"/>
    </xf>
    <xf numFmtId="0" fontId="9" fillId="6" borderId="23" xfId="0" applyFont="1" applyFill="1" applyBorder="1"/>
    <xf numFmtId="2" fontId="9" fillId="6" borderId="0" xfId="0" applyNumberFormat="1" applyFont="1" applyFill="1" applyBorder="1"/>
    <xf numFmtId="0" fontId="23" fillId="6" borderId="19" xfId="0" applyFont="1" applyFill="1" applyBorder="1" applyAlignment="1">
      <alignment vertical="center"/>
    </xf>
    <xf numFmtId="0" fontId="23" fillId="6" borderId="0" xfId="0" applyFont="1" applyFill="1" applyAlignment="1">
      <alignment horizontal="left"/>
    </xf>
    <xf numFmtId="0" fontId="23" fillId="6" borderId="0" xfId="0" applyFont="1" applyFill="1" applyBorder="1" applyAlignment="1">
      <alignment vertical="center"/>
    </xf>
    <xf numFmtId="2" fontId="26" fillId="26" borderId="19" xfId="0" applyNumberFormat="1" applyFont="1" applyFill="1" applyBorder="1" applyAlignment="1">
      <alignment horizontal="center" vertical="center" wrapText="1"/>
    </xf>
    <xf numFmtId="0" fontId="19" fillId="26" borderId="16" xfId="0" applyFont="1" applyFill="1" applyBorder="1" applyAlignment="1">
      <alignment vertical="center" wrapText="1"/>
    </xf>
    <xf numFmtId="0" fontId="26" fillId="26" borderId="16" xfId="0" applyFont="1" applyFill="1" applyBorder="1" applyAlignment="1">
      <alignment vertical="center" wrapText="1"/>
    </xf>
    <xf numFmtId="0" fontId="24" fillId="28" borderId="19" xfId="3128" applyFont="1" applyFill="1" applyBorder="1" applyAlignment="1">
      <alignment wrapText="1"/>
    </xf>
    <xf numFmtId="0" fontId="27" fillId="28" borderId="19" xfId="0" applyFont="1" applyFill="1" applyBorder="1" applyAlignment="1">
      <alignment horizontal="center" vertical="center" wrapText="1"/>
    </xf>
    <xf numFmtId="0" fontId="23" fillId="28" borderId="19" xfId="0" applyFont="1" applyFill="1" applyBorder="1" applyAlignment="1">
      <alignment horizontal="center" vertical="center"/>
    </xf>
    <xf numFmtId="0" fontId="37" fillId="37" borderId="55" xfId="0" applyFont="1" applyFill="1" applyBorder="1" applyAlignment="1">
      <alignment vertical="center" wrapText="1"/>
    </xf>
    <xf numFmtId="0" fontId="23" fillId="26" borderId="0" xfId="0" applyFont="1" applyFill="1"/>
    <xf numFmtId="0" fontId="27" fillId="26" borderId="19" xfId="1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vertical="center" wrapText="1"/>
    </xf>
    <xf numFmtId="0" fontId="23" fillId="6" borderId="0" xfId="0" applyFont="1" applyFill="1" applyBorder="1" applyAlignment="1">
      <alignment vertical="center" wrapText="1"/>
    </xf>
    <xf numFmtId="0" fontId="27" fillId="6" borderId="19" xfId="0" applyFont="1" applyFill="1" applyBorder="1" applyAlignment="1">
      <alignment horizontal="center"/>
    </xf>
    <xf numFmtId="2" fontId="23" fillId="6" borderId="19" xfId="0" applyNumberFormat="1" applyFont="1" applyFill="1" applyBorder="1" applyAlignment="1">
      <alignment vertical="center" wrapText="1"/>
    </xf>
    <xf numFmtId="0" fontId="23" fillId="6" borderId="0" xfId="0" applyFont="1" applyFill="1" applyBorder="1" applyAlignment="1">
      <alignment wrapText="1"/>
    </xf>
    <xf numFmtId="0" fontId="27" fillId="6" borderId="19" xfId="0" applyFont="1" applyFill="1" applyBorder="1" applyAlignment="1">
      <alignment horizontal="center" vertical="center"/>
    </xf>
    <xf numFmtId="0" fontId="24" fillId="29" borderId="19" xfId="0" applyFont="1" applyFill="1" applyBorder="1" applyAlignment="1">
      <alignment horizontal="center" vertical="center"/>
    </xf>
    <xf numFmtId="2" fontId="25" fillId="28" borderId="19" xfId="0" applyNumberFormat="1" applyFont="1" applyFill="1" applyBorder="1"/>
    <xf numFmtId="9" fontId="23" fillId="6" borderId="0" xfId="1163" applyFont="1" applyFill="1" applyBorder="1"/>
    <xf numFmtId="0" fontId="23" fillId="6" borderId="0" xfId="0" applyFont="1" applyFill="1" applyAlignment="1">
      <alignment horizontal="center" vertical="center"/>
    </xf>
    <xf numFmtId="0" fontId="26" fillId="26" borderId="19" xfId="0" applyFont="1" applyFill="1" applyBorder="1" applyAlignment="1">
      <alignment horizontal="center" vertical="center"/>
    </xf>
    <xf numFmtId="2" fontId="26" fillId="26" borderId="19" xfId="0" applyNumberFormat="1" applyFont="1" applyFill="1" applyBorder="1" applyAlignment="1">
      <alignment horizontal="center" vertical="center"/>
    </xf>
    <xf numFmtId="0" fontId="27" fillId="21" borderId="19" xfId="0" applyFont="1" applyFill="1" applyBorder="1" applyAlignment="1">
      <alignment horizontal="center"/>
    </xf>
    <xf numFmtId="0" fontId="24" fillId="6" borderId="71" xfId="0" applyFont="1" applyFill="1" applyBorder="1" applyAlignment="1">
      <alignment wrapText="1"/>
    </xf>
    <xf numFmtId="2" fontId="16" fillId="6" borderId="6" xfId="0" applyNumberFormat="1" applyFont="1" applyFill="1" applyBorder="1" applyAlignment="1">
      <alignment horizontal="center" vertical="center"/>
    </xf>
    <xf numFmtId="10" fontId="16" fillId="6" borderId="19" xfId="1163" applyNumberFormat="1" applyFont="1" applyFill="1" applyBorder="1" applyAlignment="1">
      <alignment horizontal="center" vertical="center"/>
    </xf>
    <xf numFmtId="0" fontId="16" fillId="26" borderId="15" xfId="0" applyFont="1" applyFill="1" applyBorder="1" applyAlignment="1">
      <alignment horizontal="center" vertical="center"/>
    </xf>
    <xf numFmtId="0" fontId="16" fillId="26" borderId="16" xfId="0" applyFont="1" applyFill="1" applyBorder="1" applyAlignment="1">
      <alignment horizontal="center" vertical="center" wrapText="1"/>
    </xf>
    <xf numFmtId="0" fontId="16" fillId="26" borderId="16" xfId="0" applyFont="1" applyFill="1" applyBorder="1" applyAlignment="1">
      <alignment horizontal="center" vertical="center"/>
    </xf>
    <xf numFmtId="0" fontId="16" fillId="26" borderId="17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left" vertical="center"/>
    </xf>
    <xf numFmtId="0" fontId="25" fillId="6" borderId="85" xfId="0" applyFont="1" applyFill="1" applyBorder="1" applyAlignment="1">
      <alignment horizontal="left" vertical="center" wrapText="1"/>
    </xf>
    <xf numFmtId="0" fontId="25" fillId="6" borderId="86" xfId="0" applyFont="1" applyFill="1" applyBorder="1" applyAlignment="1">
      <alignment horizontal="left" vertical="center" wrapText="1"/>
    </xf>
    <xf numFmtId="0" fontId="23" fillId="6" borderId="85" xfId="0" applyFont="1" applyFill="1" applyBorder="1" applyAlignment="1">
      <alignment horizontal="left" vertical="center"/>
    </xf>
    <xf numFmtId="0" fontId="23" fillId="6" borderId="86" xfId="0" applyFont="1" applyFill="1" applyBorder="1" applyAlignment="1">
      <alignment horizontal="left" vertical="center" wrapText="1"/>
    </xf>
    <xf numFmtId="0" fontId="23" fillId="6" borderId="87" xfId="0" applyFont="1" applyFill="1" applyBorder="1" applyAlignment="1">
      <alignment horizontal="left" vertical="center"/>
    </xf>
    <xf numFmtId="0" fontId="23" fillId="6" borderId="88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left" vertical="center"/>
    </xf>
    <xf numFmtId="2" fontId="49" fillId="3" borderId="0" xfId="0" applyNumberFormat="1" applyFont="1" applyFill="1" applyAlignment="1">
      <alignment vertical="center" wrapText="1"/>
    </xf>
    <xf numFmtId="0" fontId="50" fillId="32" borderId="83" xfId="0" applyFont="1" applyFill="1" applyBorder="1" applyAlignment="1">
      <alignment horizontal="center" vertical="center" wrapText="1"/>
    </xf>
    <xf numFmtId="0" fontId="50" fillId="32" borderId="84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2" fontId="51" fillId="5" borderId="19" xfId="0" applyNumberFormat="1" applyFont="1" applyFill="1" applyBorder="1" applyAlignment="1">
      <alignment horizontal="center" vertical="center"/>
    </xf>
    <xf numFmtId="2" fontId="46" fillId="5" borderId="19" xfId="0" applyNumberFormat="1" applyFont="1" applyFill="1" applyBorder="1" applyAlignment="1">
      <alignment horizontal="center" vertical="center"/>
    </xf>
    <xf numFmtId="2" fontId="52" fillId="6" borderId="0" xfId="0" applyNumberFormat="1" applyFont="1" applyFill="1"/>
    <xf numFmtId="2" fontId="52" fillId="6" borderId="0" xfId="0" applyNumberFormat="1" applyFont="1" applyFill="1" applyBorder="1"/>
    <xf numFmtId="0" fontId="21" fillId="6" borderId="19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vertical="center"/>
    </xf>
    <xf numFmtId="2" fontId="0" fillId="0" borderId="0" xfId="0" applyNumberFormat="1"/>
    <xf numFmtId="2" fontId="53" fillId="6" borderId="19" xfId="0" applyNumberFormat="1" applyFont="1" applyFill="1" applyBorder="1" applyAlignment="1">
      <alignment horizontal="center" vertical="center"/>
    </xf>
    <xf numFmtId="2" fontId="5" fillId="6" borderId="19" xfId="0" applyNumberFormat="1" applyFont="1" applyFill="1" applyBorder="1" applyAlignment="1">
      <alignment horizontal="right"/>
    </xf>
    <xf numFmtId="2" fontId="5" fillId="6" borderId="19" xfId="0" applyNumberFormat="1" applyFont="1" applyFill="1" applyBorder="1" applyAlignment="1">
      <alignment horizontal="right" vertical="center"/>
    </xf>
    <xf numFmtId="2" fontId="27" fillId="6" borderId="19" xfId="0" applyNumberFormat="1" applyFont="1" applyFill="1" applyBorder="1" applyAlignment="1">
      <alignment horizontal="right"/>
    </xf>
    <xf numFmtId="2" fontId="27" fillId="7" borderId="19" xfId="0" applyNumberFormat="1" applyFont="1" applyFill="1" applyBorder="1" applyAlignment="1">
      <alignment horizontal="right" vertical="center"/>
    </xf>
    <xf numFmtId="2" fontId="27" fillId="28" borderId="19" xfId="0" applyNumberFormat="1" applyFont="1" applyFill="1" applyBorder="1" applyAlignment="1">
      <alignment horizontal="right"/>
    </xf>
    <xf numFmtId="2" fontId="32" fillId="6" borderId="19" xfId="0" applyNumberFormat="1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54" fillId="6" borderId="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 wrapText="1"/>
    </xf>
    <xf numFmtId="2" fontId="23" fillId="6" borderId="20" xfId="0" applyNumberFormat="1" applyFont="1" applyFill="1" applyBorder="1" applyAlignment="1">
      <alignment horizontal="center" vertical="center"/>
    </xf>
    <xf numFmtId="2" fontId="23" fillId="6" borderId="0" xfId="0" applyNumberFormat="1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 wrapText="1"/>
    </xf>
    <xf numFmtId="0" fontId="23" fillId="6" borderId="9" xfId="0" applyFont="1" applyFill="1" applyBorder="1"/>
    <xf numFmtId="0" fontId="23" fillId="6" borderId="5" xfId="0" applyFont="1" applyFill="1" applyBorder="1"/>
    <xf numFmtId="2" fontId="23" fillId="6" borderId="5" xfId="0" applyNumberFormat="1" applyFont="1" applyFill="1" applyBorder="1" applyAlignment="1">
      <alignment horizontal="center" vertical="center"/>
    </xf>
    <xf numFmtId="2" fontId="23" fillId="6" borderId="6" xfId="0" applyNumberFormat="1" applyFont="1" applyFill="1" applyBorder="1" applyAlignment="1">
      <alignment horizontal="center" vertical="center"/>
    </xf>
    <xf numFmtId="0" fontId="25" fillId="6" borderId="18" xfId="1" applyFont="1" applyFill="1" applyBorder="1" applyAlignment="1">
      <alignment horizontal="center" vertical="center"/>
    </xf>
    <xf numFmtId="2" fontId="23" fillId="6" borderId="22" xfId="0" applyNumberFormat="1" applyFont="1" applyFill="1" applyBorder="1" applyAlignment="1">
      <alignment horizontal="center" vertical="center"/>
    </xf>
    <xf numFmtId="2" fontId="23" fillId="6" borderId="23" xfId="0" applyNumberFormat="1" applyFont="1" applyFill="1" applyBorder="1" applyAlignment="1">
      <alignment horizontal="center" vertical="center"/>
    </xf>
    <xf numFmtId="0" fontId="26" fillId="6" borderId="55" xfId="0" applyFont="1" applyFill="1" applyBorder="1" applyAlignment="1">
      <alignment horizontal="center" vertical="center"/>
    </xf>
    <xf numFmtId="0" fontId="26" fillId="6" borderId="48" xfId="0" applyFont="1" applyFill="1" applyBorder="1" applyAlignment="1">
      <alignment horizontal="center" vertical="center"/>
    </xf>
    <xf numFmtId="0" fontId="54" fillId="6" borderId="48" xfId="0" applyFont="1" applyFill="1" applyBorder="1" applyAlignment="1">
      <alignment horizontal="center" vertical="center" wrapText="1"/>
    </xf>
    <xf numFmtId="0" fontId="26" fillId="6" borderId="49" xfId="0" applyFont="1" applyFill="1" applyBorder="1" applyAlignment="1">
      <alignment horizontal="center" vertical="center"/>
    </xf>
    <xf numFmtId="0" fontId="25" fillId="8" borderId="18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left"/>
    </xf>
    <xf numFmtId="2" fontId="23" fillId="6" borderId="5" xfId="0" applyNumberFormat="1" applyFont="1" applyFill="1" applyBorder="1"/>
    <xf numFmtId="2" fontId="23" fillId="41" borderId="5" xfId="0" applyNumberFormat="1" applyFont="1" applyFill="1" applyBorder="1"/>
    <xf numFmtId="2" fontId="23" fillId="41" borderId="6" xfId="0" applyNumberFormat="1" applyFont="1" applyFill="1" applyBorder="1"/>
    <xf numFmtId="0" fontId="25" fillId="8" borderId="21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/>
    </xf>
    <xf numFmtId="2" fontId="23" fillId="6" borderId="22" xfId="0" applyNumberFormat="1" applyFont="1" applyFill="1" applyBorder="1"/>
    <xf numFmtId="2" fontId="23" fillId="6" borderId="23" xfId="0" applyNumberFormat="1" applyFont="1" applyFill="1" applyBorder="1"/>
    <xf numFmtId="0" fontId="23" fillId="6" borderId="7" xfId="0" applyFont="1" applyFill="1" applyBorder="1"/>
    <xf numFmtId="0" fontId="23" fillId="6" borderId="6" xfId="0" applyFont="1" applyFill="1" applyBorder="1"/>
    <xf numFmtId="2" fontId="23" fillId="6" borderId="6" xfId="0" applyNumberFormat="1" applyFont="1" applyFill="1" applyBorder="1"/>
    <xf numFmtId="2" fontId="5" fillId="6" borderId="20" xfId="0" applyNumberFormat="1" applyFont="1" applyFill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2" fontId="5" fillId="6" borderId="6" xfId="0" applyNumberFormat="1" applyFont="1" applyFill="1" applyBorder="1" applyAlignment="1">
      <alignment horizontal="center" vertical="center"/>
    </xf>
    <xf numFmtId="2" fontId="21" fillId="6" borderId="19" xfId="0" applyNumberFormat="1" applyFont="1" applyFill="1" applyBorder="1" applyAlignment="1">
      <alignment horizontal="center" vertical="center"/>
    </xf>
    <xf numFmtId="0" fontId="24" fillId="23" borderId="18" xfId="0" applyFont="1" applyFill="1" applyBorder="1" applyAlignment="1">
      <alignment horizontal="center" vertical="center"/>
    </xf>
    <xf numFmtId="0" fontId="24" fillId="23" borderId="21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left" vertical="center" wrapText="1"/>
    </xf>
    <xf numFmtId="2" fontId="27" fillId="4" borderId="19" xfId="0" applyNumberFormat="1" applyFont="1" applyFill="1" applyBorder="1" applyAlignment="1">
      <alignment horizontal="center" vertical="center" wrapText="1"/>
    </xf>
    <xf numFmtId="2" fontId="23" fillId="4" borderId="19" xfId="0" applyNumberFormat="1" applyFont="1" applyFill="1" applyBorder="1" applyAlignment="1">
      <alignment horizontal="center" vertical="center" wrapText="1"/>
    </xf>
    <xf numFmtId="2" fontId="23" fillId="26" borderId="19" xfId="0" applyNumberFormat="1" applyFont="1" applyFill="1" applyBorder="1" applyAlignment="1">
      <alignment horizontal="center" vertical="center" wrapText="1"/>
    </xf>
    <xf numFmtId="0" fontId="25" fillId="26" borderId="19" xfId="0" applyFont="1" applyFill="1" applyBorder="1" applyAlignment="1">
      <alignment horizontal="left" vertical="center"/>
    </xf>
    <xf numFmtId="0" fontId="32" fillId="0" borderId="0" xfId="0" applyFont="1"/>
    <xf numFmtId="0" fontId="29" fillId="3" borderId="0" xfId="0" applyFont="1" applyFill="1" applyAlignment="1">
      <alignment horizontal="center" vertical="center"/>
    </xf>
    <xf numFmtId="0" fontId="29" fillId="32" borderId="19" xfId="0" applyFont="1" applyFill="1" applyBorder="1" applyAlignment="1">
      <alignment horizontal="center" vertical="center" wrapText="1"/>
    </xf>
    <xf numFmtId="0" fontId="29" fillId="32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 wrapText="1"/>
    </xf>
    <xf numFmtId="2" fontId="5" fillId="4" borderId="19" xfId="0" applyNumberFormat="1" applyFont="1" applyFill="1" applyBorder="1" applyAlignment="1">
      <alignment horizontal="center" vertical="center" wrapText="1"/>
    </xf>
    <xf numFmtId="2" fontId="32" fillId="4" borderId="19" xfId="0" applyNumberFormat="1" applyFont="1" applyFill="1" applyBorder="1" applyAlignment="1">
      <alignment horizontal="center" vertical="center" wrapText="1"/>
    </xf>
    <xf numFmtId="0" fontId="35" fillId="37" borderId="19" xfId="0" applyFont="1" applyFill="1" applyBorder="1" applyAlignment="1">
      <alignment horizontal="left" vertical="center"/>
    </xf>
    <xf numFmtId="0" fontId="5" fillId="26" borderId="19" xfId="0" applyFont="1" applyFill="1" applyBorder="1" applyAlignment="1">
      <alignment horizontal="left" vertical="center" wrapText="1"/>
    </xf>
    <xf numFmtId="0" fontId="36" fillId="26" borderId="19" xfId="0" applyFont="1" applyFill="1" applyBorder="1" applyAlignment="1">
      <alignment horizontal="left" vertical="center" wrapText="1"/>
    </xf>
    <xf numFmtId="2" fontId="5" fillId="26" borderId="19" xfId="0" applyNumberFormat="1" applyFont="1" applyFill="1" applyBorder="1" applyAlignment="1">
      <alignment horizontal="center" vertical="center" wrapText="1"/>
    </xf>
    <xf numFmtId="2" fontId="32" fillId="26" borderId="19" xfId="0" applyNumberFormat="1" applyFont="1" applyFill="1" applyBorder="1" applyAlignment="1">
      <alignment horizontal="center" vertical="center" wrapText="1"/>
    </xf>
    <xf numFmtId="0" fontId="35" fillId="26" borderId="19" xfId="0" applyFont="1" applyFill="1" applyBorder="1" applyAlignment="1">
      <alignment horizontal="left" vertical="center"/>
    </xf>
    <xf numFmtId="0" fontId="35" fillId="37" borderId="19" xfId="0" applyFont="1" applyFill="1" applyBorder="1" applyAlignment="1">
      <alignment horizontal="left" vertical="center" wrapText="1"/>
    </xf>
    <xf numFmtId="0" fontId="35" fillId="20" borderId="19" xfId="0" applyFont="1" applyFill="1" applyBorder="1" applyAlignment="1">
      <alignment horizontal="left" vertical="center" wrapText="1"/>
    </xf>
    <xf numFmtId="0" fontId="35" fillId="36" borderId="19" xfId="0" applyFont="1" applyFill="1" applyBorder="1" applyAlignment="1">
      <alignment horizontal="left" vertical="center" wrapText="1"/>
    </xf>
    <xf numFmtId="0" fontId="35" fillId="35" borderId="19" xfId="0" applyFont="1" applyFill="1" applyBorder="1" applyAlignment="1">
      <alignment horizontal="left" vertical="center" wrapText="1"/>
    </xf>
    <xf numFmtId="0" fontId="5" fillId="26" borderId="19" xfId="1" applyFont="1" applyFill="1" applyBorder="1" applyAlignment="1">
      <alignment horizontal="left" vertical="center" wrapText="1"/>
    </xf>
    <xf numFmtId="2" fontId="32" fillId="26" borderId="19" xfId="0" applyNumberFormat="1" applyFont="1" applyFill="1" applyBorder="1" applyAlignment="1">
      <alignment horizontal="center" vertical="center"/>
    </xf>
    <xf numFmtId="2" fontId="5" fillId="26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left" vertical="center" wrapText="1"/>
    </xf>
    <xf numFmtId="0" fontId="32" fillId="26" borderId="19" xfId="0" applyFont="1" applyFill="1" applyBorder="1" applyAlignment="1">
      <alignment horizontal="left" vertical="center" wrapText="1"/>
    </xf>
    <xf numFmtId="0" fontId="32" fillId="4" borderId="19" xfId="0" applyFont="1" applyFill="1" applyBorder="1" applyAlignment="1">
      <alignment wrapText="1"/>
    </xf>
    <xf numFmtId="0" fontId="35" fillId="20" borderId="19" xfId="0" applyFont="1" applyFill="1" applyBorder="1" applyAlignment="1">
      <alignment horizontal="center" vertical="center" wrapText="1"/>
    </xf>
    <xf numFmtId="2" fontId="32" fillId="4" borderId="19" xfId="0" applyNumberFormat="1" applyFont="1" applyFill="1" applyBorder="1" applyAlignment="1">
      <alignment horizontal="center" wrapText="1"/>
    </xf>
    <xf numFmtId="2" fontId="32" fillId="4" borderId="19" xfId="0" applyNumberFormat="1" applyFont="1" applyFill="1" applyBorder="1" applyAlignment="1">
      <alignment wrapText="1"/>
    </xf>
    <xf numFmtId="0" fontId="35" fillId="26" borderId="19" xfId="0" applyFont="1" applyFill="1" applyBorder="1" applyAlignment="1">
      <alignment horizontal="left"/>
    </xf>
    <xf numFmtId="0" fontId="32" fillId="26" borderId="19" xfId="0" applyFont="1" applyFill="1" applyBorder="1" applyAlignment="1">
      <alignment wrapText="1"/>
    </xf>
    <xf numFmtId="0" fontId="35" fillId="37" borderId="19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wrapText="1"/>
    </xf>
    <xf numFmtId="0" fontId="32" fillId="6" borderId="0" xfId="0" applyFont="1" applyFill="1" applyBorder="1" applyAlignment="1">
      <alignment wrapText="1"/>
    </xf>
    <xf numFmtId="0" fontId="35" fillId="6" borderId="0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center" vertical="center" wrapText="1"/>
    </xf>
    <xf numFmtId="2" fontId="5" fillId="6" borderId="0" xfId="0" applyNumberFormat="1" applyFont="1" applyFill="1" applyBorder="1" applyAlignment="1">
      <alignment horizontal="center" vertical="center" wrapText="1"/>
    </xf>
    <xf numFmtId="2" fontId="32" fillId="6" borderId="0" xfId="0" applyNumberFormat="1" applyFont="1" applyFill="1" applyBorder="1" applyAlignment="1">
      <alignment horizontal="center" vertical="center" wrapText="1"/>
    </xf>
    <xf numFmtId="0" fontId="56" fillId="6" borderId="0" xfId="0" applyFont="1" applyFill="1"/>
    <xf numFmtId="2" fontId="27" fillId="6" borderId="19" xfId="0" applyNumberFormat="1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left" vertical="center" wrapText="1"/>
    </xf>
    <xf numFmtId="2" fontId="5" fillId="6" borderId="36" xfId="0" applyNumberFormat="1" applyFont="1" applyFill="1" applyBorder="1" applyAlignment="1">
      <alignment horizontal="center" vertical="center" wrapText="1"/>
    </xf>
    <xf numFmtId="2" fontId="32" fillId="6" borderId="36" xfId="0" applyNumberFormat="1" applyFont="1" applyFill="1" applyBorder="1" applyAlignment="1">
      <alignment horizontal="center" vertical="center" wrapText="1"/>
    </xf>
    <xf numFmtId="2" fontId="32" fillId="6" borderId="36" xfId="0" applyNumberFormat="1" applyFont="1" applyFill="1" applyBorder="1" applyAlignment="1">
      <alignment vertical="center" wrapText="1"/>
    </xf>
    <xf numFmtId="2" fontId="32" fillId="6" borderId="7" xfId="0" applyNumberFormat="1" applyFont="1" applyFill="1" applyBorder="1" applyAlignment="1">
      <alignment horizontal="center" vertical="center"/>
    </xf>
    <xf numFmtId="0" fontId="32" fillId="26" borderId="2" xfId="0" applyFont="1" applyFill="1" applyBorder="1"/>
    <xf numFmtId="0" fontId="32" fillId="26" borderId="3" xfId="0" applyFont="1" applyFill="1" applyBorder="1"/>
    <xf numFmtId="2" fontId="32" fillId="26" borderId="3" xfId="0" applyNumberFormat="1" applyFont="1" applyFill="1" applyBorder="1"/>
    <xf numFmtId="0" fontId="5" fillId="38" borderId="2" xfId="0" applyFont="1" applyFill="1" applyBorder="1"/>
    <xf numFmtId="0" fontId="55" fillId="38" borderId="3" xfId="0" applyFont="1" applyFill="1" applyBorder="1"/>
    <xf numFmtId="9" fontId="5" fillId="39" borderId="3" xfId="1163" applyFont="1" applyFill="1" applyBorder="1"/>
    <xf numFmtId="9" fontId="5" fillId="38" borderId="3" xfId="1163" applyFont="1" applyFill="1" applyBorder="1"/>
    <xf numFmtId="0" fontId="35" fillId="8" borderId="18" xfId="0" applyFont="1" applyFill="1" applyBorder="1" applyAlignment="1">
      <alignment horizontal="center" vertical="center"/>
    </xf>
    <xf numFmtId="2" fontId="5" fillId="6" borderId="19" xfId="0" applyNumberFormat="1" applyFont="1" applyFill="1" applyBorder="1" applyAlignment="1">
      <alignment horizontal="center" vertical="center" wrapText="1"/>
    </xf>
    <xf numFmtId="2" fontId="32" fillId="6" borderId="19" xfId="0" applyNumberFormat="1" applyFont="1" applyFill="1" applyBorder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/>
    </xf>
    <xf numFmtId="0" fontId="35" fillId="8" borderId="22" xfId="0" applyFont="1" applyFill="1" applyBorder="1" applyAlignment="1">
      <alignment horizontal="left" vertical="center" wrapText="1"/>
    </xf>
    <xf numFmtId="2" fontId="5" fillId="6" borderId="22" xfId="0" applyNumberFormat="1" applyFont="1" applyFill="1" applyBorder="1" applyAlignment="1">
      <alignment horizontal="center" vertical="center" wrapText="1"/>
    </xf>
    <xf numFmtId="2" fontId="5" fillId="6" borderId="22" xfId="0" applyNumberFormat="1" applyFont="1" applyFill="1" applyBorder="1" applyAlignment="1">
      <alignment horizontal="center" vertical="center"/>
    </xf>
    <xf numFmtId="2" fontId="32" fillId="6" borderId="22" xfId="0" applyNumberFormat="1" applyFont="1" applyFill="1" applyBorder="1" applyAlignment="1">
      <alignment horizontal="center" vertical="center" wrapText="1"/>
    </xf>
    <xf numFmtId="2" fontId="32" fillId="6" borderId="22" xfId="0" applyNumberFormat="1" applyFont="1" applyFill="1" applyBorder="1" applyAlignment="1">
      <alignment horizontal="center"/>
    </xf>
    <xf numFmtId="2" fontId="32" fillId="6" borderId="22" xfId="0" applyNumberFormat="1" applyFont="1" applyFill="1" applyBorder="1"/>
    <xf numFmtId="0" fontId="5" fillId="6" borderId="18" xfId="0" applyFont="1" applyFill="1" applyBorder="1" applyAlignment="1">
      <alignment horizontal="center" vertical="center" wrapText="1"/>
    </xf>
    <xf numFmtId="2" fontId="5" fillId="6" borderId="19" xfId="0" applyNumberFormat="1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horizontal="left" vertical="center" wrapText="1"/>
    </xf>
    <xf numFmtId="0" fontId="55" fillId="38" borderId="2" xfId="0" applyFont="1" applyFill="1" applyBorder="1"/>
    <xf numFmtId="0" fontId="36" fillId="6" borderId="18" xfId="0" applyFont="1" applyFill="1" applyBorder="1" applyAlignment="1">
      <alignment horizontal="center" vertical="center" wrapText="1"/>
    </xf>
    <xf numFmtId="2" fontId="32" fillId="6" borderId="19" xfId="0" applyNumberFormat="1" applyFont="1" applyFill="1" applyBorder="1" applyAlignment="1">
      <alignment horizontal="center" wrapText="1"/>
    </xf>
    <xf numFmtId="2" fontId="32" fillId="6" borderId="19" xfId="0" applyNumberFormat="1" applyFont="1" applyFill="1" applyBorder="1" applyAlignment="1">
      <alignment wrapText="1"/>
    </xf>
    <xf numFmtId="0" fontId="35" fillId="7" borderId="18" xfId="0" applyFont="1" applyFill="1" applyBorder="1" applyAlignment="1">
      <alignment horizontal="center" vertical="center" wrapText="1"/>
    </xf>
    <xf numFmtId="0" fontId="35" fillId="7" borderId="21" xfId="0" applyFont="1" applyFill="1" applyBorder="1" applyAlignment="1">
      <alignment horizontal="center" vertical="center" wrapText="1"/>
    </xf>
    <xf numFmtId="0" fontId="5" fillId="6" borderId="22" xfId="1" applyFont="1" applyFill="1" applyBorder="1" applyAlignment="1">
      <alignment horizontal="left" vertical="center" wrapText="1"/>
    </xf>
    <xf numFmtId="2" fontId="32" fillId="6" borderId="22" xfId="0" applyNumberFormat="1" applyFont="1" applyFill="1" applyBorder="1" applyAlignment="1">
      <alignment horizontal="center" wrapText="1"/>
    </xf>
    <xf numFmtId="2" fontId="32" fillId="6" borderId="22" xfId="0" applyNumberFormat="1" applyFont="1" applyFill="1" applyBorder="1" applyAlignment="1">
      <alignment wrapText="1"/>
    </xf>
    <xf numFmtId="0" fontId="5" fillId="6" borderId="22" xfId="0" applyFont="1" applyFill="1" applyBorder="1" applyAlignment="1">
      <alignment horizontal="left" vertical="center" wrapText="1"/>
    </xf>
    <xf numFmtId="2" fontId="32" fillId="6" borderId="9" xfId="0" applyNumberFormat="1" applyFont="1" applyFill="1" applyBorder="1" applyAlignment="1">
      <alignment horizontal="center" vertical="center"/>
    </xf>
    <xf numFmtId="2" fontId="32" fillId="6" borderId="22" xfId="0" applyNumberFormat="1" applyFont="1" applyFill="1" applyBorder="1" applyAlignment="1">
      <alignment horizontal="center" vertical="center"/>
    </xf>
    <xf numFmtId="2" fontId="32" fillId="6" borderId="22" xfId="0" applyNumberFormat="1" applyFont="1" applyFill="1" applyBorder="1" applyAlignment="1">
      <alignment vertical="center"/>
    </xf>
    <xf numFmtId="0" fontId="35" fillId="7" borderId="22" xfId="0" applyFont="1" applyFill="1" applyBorder="1" applyAlignment="1">
      <alignment horizontal="left" vertical="center"/>
    </xf>
    <xf numFmtId="0" fontId="35" fillId="7" borderId="22" xfId="0" applyFont="1" applyFill="1" applyBorder="1" applyAlignment="1">
      <alignment horizontal="left" vertical="center" wrapText="1"/>
    </xf>
    <xf numFmtId="2" fontId="32" fillId="6" borderId="22" xfId="0" applyNumberFormat="1" applyFont="1" applyFill="1" applyBorder="1" applyAlignment="1">
      <alignment vertical="center" wrapText="1"/>
    </xf>
    <xf numFmtId="0" fontId="35" fillId="6" borderId="19" xfId="0" applyFont="1" applyFill="1" applyBorder="1"/>
    <xf numFmtId="2" fontId="32" fillId="6" borderId="79" xfId="0" applyNumberFormat="1" applyFont="1" applyFill="1" applyBorder="1" applyAlignment="1">
      <alignment wrapText="1"/>
    </xf>
    <xf numFmtId="2" fontId="32" fillId="6" borderId="7" xfId="0" applyNumberFormat="1" applyFont="1" applyFill="1" applyBorder="1" applyAlignment="1">
      <alignment horizontal="center"/>
    </xf>
    <xf numFmtId="2" fontId="32" fillId="6" borderId="11" xfId="0" applyNumberFormat="1" applyFont="1" applyFill="1" applyBorder="1" applyAlignment="1">
      <alignment horizontal="center"/>
    </xf>
    <xf numFmtId="0" fontId="32" fillId="6" borderId="7" xfId="0" applyFont="1" applyFill="1" applyBorder="1"/>
    <xf numFmtId="0" fontId="32" fillId="6" borderId="11" xfId="0" applyFont="1" applyFill="1" applyBorder="1"/>
    <xf numFmtId="0" fontId="5" fillId="7" borderId="21" xfId="0" applyFont="1" applyFill="1" applyBorder="1" applyAlignment="1">
      <alignment horizontal="center" vertical="center" wrapText="1"/>
    </xf>
    <xf numFmtId="2" fontId="32" fillId="0" borderId="19" xfId="0" applyNumberFormat="1" applyFont="1" applyBorder="1" applyAlignment="1">
      <alignment horizontal="center" vertical="center"/>
    </xf>
    <xf numFmtId="2" fontId="32" fillId="0" borderId="20" xfId="0" applyNumberFormat="1" applyFont="1" applyBorder="1" applyAlignment="1">
      <alignment horizontal="center" vertical="center"/>
    </xf>
    <xf numFmtId="2" fontId="32" fillId="6" borderId="6" xfId="0" applyNumberFormat="1" applyFont="1" applyFill="1" applyBorder="1" applyAlignment="1">
      <alignment horizontal="center" vertical="center"/>
    </xf>
    <xf numFmtId="2" fontId="5" fillId="6" borderId="19" xfId="0" applyNumberFormat="1" applyFont="1" applyFill="1" applyBorder="1" applyAlignment="1">
      <alignment horizontal="center" wrapText="1"/>
    </xf>
    <xf numFmtId="2" fontId="5" fillId="7" borderId="19" xfId="0" applyNumberFormat="1" applyFont="1" applyFill="1" applyBorder="1" applyAlignment="1">
      <alignment horizontal="center" vertical="center"/>
    </xf>
    <xf numFmtId="9" fontId="5" fillId="39" borderId="4" xfId="1163" applyFont="1" applyFill="1" applyBorder="1"/>
    <xf numFmtId="2" fontId="23" fillId="34" borderId="19" xfId="0" applyNumberFormat="1" applyFont="1" applyFill="1" applyBorder="1" applyAlignment="1">
      <alignment horizontal="center" vertical="center" wrapText="1"/>
    </xf>
    <xf numFmtId="0" fontId="5" fillId="37" borderId="19" xfId="0" applyFont="1" applyFill="1" applyBorder="1" applyAlignment="1">
      <alignment horizontal="left" vertical="center" wrapText="1"/>
    </xf>
    <xf numFmtId="0" fontId="34" fillId="6" borderId="0" xfId="0" applyFont="1" applyFill="1" applyBorder="1" applyAlignment="1">
      <alignment horizontal="center" wrapText="1"/>
    </xf>
    <xf numFmtId="9" fontId="32" fillId="6" borderId="0" xfId="1163" applyFont="1" applyFill="1" applyBorder="1" applyAlignment="1">
      <alignment wrapText="1"/>
    </xf>
    <xf numFmtId="9" fontId="32" fillId="6" borderId="0" xfId="1163" applyFont="1" applyFill="1"/>
    <xf numFmtId="0" fontId="29" fillId="32" borderId="0" xfId="0" applyFont="1" applyFill="1" applyAlignment="1">
      <alignment horizontal="center" vertical="center" wrapText="1"/>
    </xf>
    <xf numFmtId="9" fontId="29" fillId="32" borderId="19" xfId="1163" applyFont="1" applyFill="1" applyBorder="1" applyAlignment="1">
      <alignment horizontal="center" vertical="center" wrapText="1"/>
    </xf>
    <xf numFmtId="0" fontId="5" fillId="26" borderId="19" xfId="0" applyFont="1" applyFill="1" applyBorder="1" applyAlignment="1">
      <alignment horizontal="left" vertical="center"/>
    </xf>
    <xf numFmtId="0" fontId="5" fillId="36" borderId="19" xfId="0" applyFont="1" applyFill="1" applyBorder="1" applyAlignment="1">
      <alignment horizontal="left" vertical="center" wrapText="1"/>
    </xf>
    <xf numFmtId="9" fontId="32" fillId="4" borderId="19" xfId="1163" applyFont="1" applyFill="1" applyBorder="1" applyAlignment="1">
      <alignment horizontal="center" vertical="center" wrapText="1"/>
    </xf>
    <xf numFmtId="9" fontId="26" fillId="4" borderId="0" xfId="1163" applyFont="1" applyFill="1" applyBorder="1" applyAlignment="1">
      <alignment horizontal="center" vertical="center"/>
    </xf>
    <xf numFmtId="9" fontId="26" fillId="4" borderId="11" xfId="1163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35" borderId="1" xfId="0" applyFont="1" applyFill="1" applyBorder="1" applyAlignment="1">
      <alignment horizontal="left" vertical="center" wrapText="1"/>
    </xf>
    <xf numFmtId="9" fontId="26" fillId="4" borderId="1" xfId="1163" applyFont="1" applyFill="1" applyBorder="1" applyAlignment="1">
      <alignment horizontal="center" vertical="center"/>
    </xf>
    <xf numFmtId="9" fontId="26" fillId="4" borderId="12" xfId="1163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20" borderId="0" xfId="0" applyFont="1" applyFill="1" applyBorder="1" applyAlignment="1">
      <alignment horizontal="left" vertical="center" wrapText="1"/>
    </xf>
    <xf numFmtId="0" fontId="27" fillId="4" borderId="0" xfId="1" applyFont="1" applyFill="1" applyBorder="1" applyAlignment="1">
      <alignment horizontal="left" vertical="center" wrapText="1"/>
    </xf>
    <xf numFmtId="0" fontId="25" fillId="35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7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 wrapText="1"/>
    </xf>
    <xf numFmtId="0" fontId="27" fillId="20" borderId="7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left" vertical="center" wrapText="1"/>
    </xf>
    <xf numFmtId="9" fontId="26" fillId="4" borderId="5" xfId="1163" applyFont="1" applyFill="1" applyBorder="1" applyAlignment="1">
      <alignment horizontal="center" vertical="center"/>
    </xf>
    <xf numFmtId="9" fontId="26" fillId="4" borderId="6" xfId="1163" applyFont="1" applyFill="1" applyBorder="1" applyAlignment="1">
      <alignment horizontal="center" vertical="center"/>
    </xf>
    <xf numFmtId="0" fontId="40" fillId="32" borderId="2" xfId="0" applyFont="1" applyFill="1" applyBorder="1" applyAlignment="1">
      <alignment horizontal="center" vertical="center" wrapText="1"/>
    </xf>
    <xf numFmtId="0" fontId="40" fillId="32" borderId="3" xfId="0" applyFont="1" applyFill="1" applyBorder="1" applyAlignment="1">
      <alignment horizontal="center" vertical="center" wrapText="1"/>
    </xf>
    <xf numFmtId="9" fontId="40" fillId="32" borderId="3" xfId="1163" applyFont="1" applyFill="1" applyBorder="1" applyAlignment="1">
      <alignment horizontal="center" vertical="center" wrapText="1"/>
    </xf>
    <xf numFmtId="9" fontId="40" fillId="32" borderId="4" xfId="1163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left" vertical="center" wrapText="1"/>
    </xf>
    <xf numFmtId="0" fontId="41" fillId="32" borderId="19" xfId="0" applyFont="1" applyFill="1" applyBorder="1" applyAlignment="1">
      <alignment horizontal="center" vertical="center" wrapText="1"/>
    </xf>
    <xf numFmtId="0" fontId="41" fillId="32" borderId="19" xfId="0" applyFont="1" applyFill="1" applyBorder="1" applyAlignment="1">
      <alignment horizontal="center" vertical="center"/>
    </xf>
    <xf numFmtId="0" fontId="27" fillId="6" borderId="0" xfId="0" applyFont="1" applyFill="1"/>
    <xf numFmtId="0" fontId="27" fillId="6" borderId="0" xfId="0" applyFont="1" applyFill="1" applyAlignment="1">
      <alignment horizontal="center" vertical="center"/>
    </xf>
    <xf numFmtId="0" fontId="27" fillId="6" borderId="19" xfId="0" applyFont="1" applyFill="1" applyBorder="1" applyAlignment="1">
      <alignment horizontal="left" wrapText="1"/>
    </xf>
    <xf numFmtId="0" fontId="27" fillId="8" borderId="19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/>
    </xf>
    <xf numFmtId="0" fontId="27" fillId="35" borderId="19" xfId="0" applyFont="1" applyFill="1" applyBorder="1" applyAlignment="1">
      <alignment horizontal="left" vertical="center" wrapText="1"/>
    </xf>
    <xf numFmtId="0" fontId="27" fillId="20" borderId="19" xfId="0" applyFont="1" applyFill="1" applyBorder="1" applyAlignment="1">
      <alignment horizontal="left" vertical="center" wrapText="1"/>
    </xf>
    <xf numFmtId="2" fontId="27" fillId="4" borderId="19" xfId="0" applyNumberFormat="1" applyFont="1" applyFill="1" applyBorder="1" applyAlignment="1">
      <alignment horizontal="center" vertical="center"/>
    </xf>
    <xf numFmtId="0" fontId="27" fillId="4" borderId="19" xfId="1" applyFont="1" applyFill="1" applyBorder="1" applyAlignment="1">
      <alignment horizontal="left" vertical="center" wrapText="1"/>
    </xf>
    <xf numFmtId="0" fontId="28" fillId="32" borderId="36" xfId="0" applyFont="1" applyFill="1" applyBorder="1" applyAlignment="1">
      <alignment horizontal="center" vertical="center" wrapText="1"/>
    </xf>
    <xf numFmtId="0" fontId="28" fillId="32" borderId="0" xfId="0" applyFont="1" applyFill="1" applyBorder="1" applyAlignment="1">
      <alignment horizontal="center" vertical="center"/>
    </xf>
    <xf numFmtId="0" fontId="29" fillId="32" borderId="36" xfId="0" applyFont="1" applyFill="1" applyBorder="1" applyAlignment="1">
      <alignment horizontal="center" vertical="center" wrapText="1"/>
    </xf>
    <xf numFmtId="0" fontId="15" fillId="32" borderId="0" xfId="0" applyFont="1" applyFill="1" applyAlignment="1">
      <alignment horizontal="center" vertical="center" wrapText="1"/>
    </xf>
    <xf numFmtId="9" fontId="15" fillId="32" borderId="0" xfId="1163" applyFont="1" applyFill="1" applyAlignment="1">
      <alignment horizontal="center" vertical="center" wrapText="1"/>
    </xf>
    <xf numFmtId="9" fontId="15" fillId="32" borderId="36" xfId="1163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9" fontId="16" fillId="4" borderId="0" xfId="1163" applyFont="1" applyFill="1" applyBorder="1" applyAlignment="1">
      <alignment horizontal="center" vertical="center" wrapText="1"/>
    </xf>
    <xf numFmtId="0" fontId="8" fillId="20" borderId="0" xfId="0" applyFont="1" applyFill="1" applyBorder="1" applyAlignment="1">
      <alignment horizontal="left" vertical="center" wrapText="1"/>
    </xf>
    <xf numFmtId="0" fontId="28" fillId="32" borderId="56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 wrapText="1"/>
    </xf>
    <xf numFmtId="9" fontId="18" fillId="6" borderId="56" xfId="1163" applyFont="1" applyFill="1" applyBorder="1" applyAlignment="1">
      <alignment horizontal="center" vertical="center" wrapText="1"/>
    </xf>
    <xf numFmtId="0" fontId="28" fillId="32" borderId="40" xfId="0" applyFont="1" applyFill="1" applyBorder="1" applyAlignment="1">
      <alignment horizontal="center" vertical="center"/>
    </xf>
    <xf numFmtId="0" fontId="23" fillId="34" borderId="19" xfId="0" applyFont="1" applyFill="1" applyBorder="1" applyAlignment="1">
      <alignment horizontal="left" wrapText="1"/>
    </xf>
    <xf numFmtId="0" fontId="23" fillId="0" borderId="19" xfId="0" applyFont="1" applyBorder="1"/>
    <xf numFmtId="2" fontId="16" fillId="0" borderId="19" xfId="0" applyNumberFormat="1" applyFont="1" applyFill="1" applyBorder="1" applyAlignment="1">
      <alignment horizontal="center" vertical="center" wrapText="1"/>
    </xf>
    <xf numFmtId="0" fontId="11" fillId="42" borderId="19" xfId="0" applyFont="1" applyFill="1" applyBorder="1" applyAlignment="1">
      <alignment horizontal="left" vertical="center" wrapText="1"/>
    </xf>
    <xf numFmtId="0" fontId="6" fillId="0" borderId="19" xfId="0" applyFont="1" applyBorder="1"/>
    <xf numFmtId="2" fontId="7" fillId="0" borderId="19" xfId="0" applyNumberFormat="1" applyFont="1" applyBorder="1" applyAlignment="1">
      <alignment horizontal="center" vertical="center" wrapText="1"/>
    </xf>
    <xf numFmtId="0" fontId="7" fillId="42" borderId="19" xfId="0" applyFont="1" applyFill="1" applyBorder="1" applyAlignment="1">
      <alignment horizontal="left" vertical="center" wrapText="1"/>
    </xf>
    <xf numFmtId="0" fontId="7" fillId="43" borderId="19" xfId="0" applyFont="1" applyFill="1" applyBorder="1" applyAlignment="1">
      <alignment horizontal="left" vertical="center" wrapText="1"/>
    </xf>
    <xf numFmtId="0" fontId="57" fillId="6" borderId="1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9" xfId="0" applyBorder="1"/>
    <xf numFmtId="0" fontId="11" fillId="44" borderId="19" xfId="0" applyFont="1" applyFill="1" applyBorder="1" applyAlignment="1">
      <alignment horizontal="center" vertical="center" wrapText="1"/>
    </xf>
    <xf numFmtId="0" fontId="57" fillId="44" borderId="19" xfId="0" applyFont="1" applyFill="1" applyBorder="1" applyAlignment="1">
      <alignment horizontal="center" vertical="center"/>
    </xf>
    <xf numFmtId="0" fontId="0" fillId="44" borderId="19" xfId="0" applyFont="1" applyFill="1" applyBorder="1" applyAlignment="1">
      <alignment horizontal="center"/>
    </xf>
    <xf numFmtId="0" fontId="0" fillId="44" borderId="19" xfId="0" applyFill="1" applyBorder="1"/>
    <xf numFmtId="0" fontId="32" fillId="44" borderId="0" xfId="0" applyFont="1" applyFill="1"/>
    <xf numFmtId="0" fontId="35" fillId="44" borderId="0" xfId="0" applyFont="1" applyFill="1" applyBorder="1" applyAlignment="1">
      <alignment horizontal="center"/>
    </xf>
    <xf numFmtId="0" fontId="24" fillId="45" borderId="19" xfId="0" applyFont="1" applyFill="1" applyBorder="1" applyAlignment="1">
      <alignment wrapText="1"/>
    </xf>
    <xf numFmtId="0" fontId="24" fillId="46" borderId="19" xfId="0" applyFont="1" applyFill="1" applyBorder="1" applyAlignment="1">
      <alignment horizontal="center" vertical="center"/>
    </xf>
    <xf numFmtId="2" fontId="5" fillId="44" borderId="19" xfId="0" applyNumberFormat="1" applyFont="1" applyFill="1" applyBorder="1" applyAlignment="1">
      <alignment horizontal="center" vertical="center"/>
    </xf>
    <xf numFmtId="2" fontId="32" fillId="44" borderId="19" xfId="0" applyNumberFormat="1" applyFont="1" applyFill="1" applyBorder="1" applyAlignment="1">
      <alignment horizontal="center" vertical="center"/>
    </xf>
    <xf numFmtId="2" fontId="35" fillId="47" borderId="19" xfId="0" applyNumberFormat="1" applyFont="1" applyFill="1" applyBorder="1" applyAlignment="1">
      <alignment horizontal="center" vertical="center"/>
    </xf>
    <xf numFmtId="2" fontId="35" fillId="47" borderId="47" xfId="0" applyNumberFormat="1" applyFont="1" applyFill="1" applyBorder="1" applyAlignment="1">
      <alignment horizontal="center" vertical="center"/>
    </xf>
    <xf numFmtId="2" fontId="57" fillId="44" borderId="19" xfId="0" applyNumberFormat="1" applyFont="1" applyFill="1" applyBorder="1" applyAlignment="1">
      <alignment horizontal="center" vertical="center"/>
    </xf>
    <xf numFmtId="2" fontId="0" fillId="44" borderId="19" xfId="0" applyNumberFormat="1" applyFont="1" applyFill="1" applyBorder="1" applyAlignment="1">
      <alignment horizontal="center"/>
    </xf>
    <xf numFmtId="2" fontId="0" fillId="44" borderId="19" xfId="0" applyNumberFormat="1" applyFill="1" applyBorder="1"/>
    <xf numFmtId="0" fontId="6" fillId="7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2" fontId="57" fillId="6" borderId="19" xfId="0" applyNumberFormat="1" applyFont="1" applyFill="1" applyBorder="1" applyAlignment="1">
      <alignment horizontal="center" vertical="center"/>
    </xf>
    <xf numFmtId="2" fontId="0" fillId="0" borderId="19" xfId="0" applyNumberFormat="1" applyFont="1" applyBorder="1" applyAlignment="1">
      <alignment horizontal="center"/>
    </xf>
    <xf numFmtId="2" fontId="0" fillId="0" borderId="19" xfId="0" applyNumberFormat="1" applyBorder="1"/>
    <xf numFmtId="2" fontId="0" fillId="6" borderId="19" xfId="0" applyNumberFormat="1" applyFont="1" applyFill="1" applyBorder="1" applyAlignment="1">
      <alignment horizontal="center"/>
    </xf>
    <xf numFmtId="2" fontId="35" fillId="7" borderId="19" xfId="0" applyNumberFormat="1" applyFont="1" applyFill="1" applyBorder="1" applyAlignment="1">
      <alignment horizontal="center" vertical="center"/>
    </xf>
    <xf numFmtId="2" fontId="35" fillId="7" borderId="47" xfId="0" applyNumberFormat="1" applyFont="1" applyFill="1" applyBorder="1" applyAlignment="1">
      <alignment horizontal="center" vertical="center"/>
    </xf>
    <xf numFmtId="2" fontId="0" fillId="6" borderId="19" xfId="0" applyNumberFormat="1" applyFill="1" applyBorder="1"/>
    <xf numFmtId="0" fontId="0" fillId="6" borderId="19" xfId="0" applyFont="1" applyFill="1" applyBorder="1" applyAlignment="1">
      <alignment horizontal="center"/>
    </xf>
    <xf numFmtId="0" fontId="0" fillId="6" borderId="7" xfId="0" applyFill="1" applyBorder="1"/>
    <xf numFmtId="0" fontId="0" fillId="6" borderId="11" xfId="0" applyFill="1" applyBorder="1"/>
    <xf numFmtId="0" fontId="50" fillId="40" borderId="81" xfId="0" applyFont="1" applyFill="1" applyBorder="1" applyAlignment="1">
      <alignment horizontal="center" vertical="center"/>
    </xf>
    <xf numFmtId="0" fontId="50" fillId="40" borderId="82" xfId="0" applyFont="1" applyFill="1" applyBorder="1" applyAlignment="1">
      <alignment horizontal="center" vertical="center"/>
    </xf>
    <xf numFmtId="0" fontId="40" fillId="17" borderId="0" xfId="1" applyFont="1" applyFill="1" applyBorder="1" applyAlignment="1">
      <alignment horizontal="center" vertical="center"/>
    </xf>
    <xf numFmtId="0" fontId="40" fillId="17" borderId="0" xfId="1" applyFont="1" applyFill="1" applyBorder="1" applyAlignment="1">
      <alignment horizontal="center" vertical="center" wrapText="1"/>
    </xf>
    <xf numFmtId="0" fontId="41" fillId="17" borderId="0" xfId="1" applyFont="1" applyFill="1" applyBorder="1" applyAlignment="1">
      <alignment horizontal="center" vertical="center"/>
    </xf>
    <xf numFmtId="0" fontId="37" fillId="11" borderId="44" xfId="0" applyFont="1" applyFill="1" applyBorder="1" applyAlignment="1">
      <alignment horizontal="center" vertical="center" textRotation="90"/>
    </xf>
    <xf numFmtId="0" fontId="37" fillId="2" borderId="45" xfId="0" applyFont="1" applyFill="1" applyBorder="1" applyAlignment="1">
      <alignment horizontal="center" vertical="center" textRotation="90"/>
    </xf>
    <xf numFmtId="0" fontId="37" fillId="2" borderId="46" xfId="0" applyFont="1" applyFill="1" applyBorder="1" applyAlignment="1">
      <alignment horizontal="center" vertical="center" textRotation="90"/>
    </xf>
    <xf numFmtId="0" fontId="27" fillId="19" borderId="31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center" vertical="center"/>
    </xf>
    <xf numFmtId="0" fontId="27" fillId="17" borderId="33" xfId="0" applyFont="1" applyFill="1" applyBorder="1" applyAlignment="1">
      <alignment horizontal="center" vertical="center"/>
    </xf>
    <xf numFmtId="0" fontId="27" fillId="19" borderId="25" xfId="0" applyFont="1" applyFill="1" applyBorder="1" applyAlignment="1">
      <alignment horizontal="center" vertical="center" textRotation="90"/>
    </xf>
    <xf numFmtId="0" fontId="27" fillId="17" borderId="26" xfId="0" applyFont="1" applyFill="1" applyBorder="1" applyAlignment="1">
      <alignment horizontal="center" vertical="center" textRotation="90"/>
    </xf>
    <xf numFmtId="0" fontId="27" fillId="17" borderId="29" xfId="0" applyFont="1" applyFill="1" applyBorder="1" applyAlignment="1">
      <alignment horizontal="center" vertical="center" textRotation="90"/>
    </xf>
    <xf numFmtId="0" fontId="27" fillId="14" borderId="26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/>
    </xf>
    <xf numFmtId="0" fontId="27" fillId="19" borderId="24" xfId="0" applyFont="1" applyFill="1" applyBorder="1" applyAlignment="1">
      <alignment horizontal="center" vertical="center" textRotation="90" wrapText="1"/>
    </xf>
    <xf numFmtId="0" fontId="27" fillId="17" borderId="28" xfId="0" applyFont="1" applyFill="1" applyBorder="1" applyAlignment="1">
      <alignment horizontal="center" vertical="center" textRotation="90"/>
    </xf>
    <xf numFmtId="0" fontId="5" fillId="15" borderId="70" xfId="0" applyFont="1" applyFill="1" applyBorder="1" applyAlignment="1">
      <alignment horizontal="center" vertical="center" wrapText="1"/>
    </xf>
    <xf numFmtId="0" fontId="5" fillId="15" borderId="46" xfId="0" applyFont="1" applyFill="1" applyBorder="1" applyAlignment="1">
      <alignment horizontal="center" vertical="center" wrapText="1"/>
    </xf>
    <xf numFmtId="0" fontId="5" fillId="15" borderId="68" xfId="0" applyFont="1" applyFill="1" applyBorder="1" applyAlignment="1">
      <alignment horizontal="center"/>
    </xf>
    <xf numFmtId="0" fontId="5" fillId="15" borderId="42" xfId="0" applyFont="1" applyFill="1" applyBorder="1" applyAlignment="1">
      <alignment horizontal="center"/>
    </xf>
    <xf numFmtId="0" fontId="5" fillId="15" borderId="69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65" xfId="0" applyFont="1" applyFill="1" applyBorder="1" applyAlignment="1">
      <alignment horizontal="center" vertical="center" wrapText="1"/>
    </xf>
    <xf numFmtId="0" fontId="5" fillId="15" borderId="27" xfId="0" applyFont="1" applyFill="1" applyBorder="1" applyAlignment="1">
      <alignment horizontal="center" vertical="center" wrapText="1"/>
    </xf>
    <xf numFmtId="0" fontId="5" fillId="15" borderId="66" xfId="0" applyFont="1" applyFill="1" applyBorder="1" applyAlignment="1">
      <alignment horizontal="center" vertical="center" wrapText="1"/>
    </xf>
    <xf numFmtId="0" fontId="5" fillId="15" borderId="54" xfId="0" applyFont="1" applyFill="1" applyBorder="1" applyAlignment="1">
      <alignment horizontal="center" vertical="center" wrapText="1"/>
    </xf>
    <xf numFmtId="0" fontId="26" fillId="10" borderId="1" xfId="1" applyFont="1" applyFill="1" applyBorder="1" applyAlignment="1">
      <alignment horizontal="center" vertical="center" wrapText="1"/>
    </xf>
    <xf numFmtId="0" fontId="26" fillId="10" borderId="12" xfId="1" applyFont="1" applyFill="1" applyBorder="1" applyAlignment="1">
      <alignment horizontal="center" vertical="center" wrapText="1"/>
    </xf>
    <xf numFmtId="0" fontId="37" fillId="31" borderId="10" xfId="0" applyFont="1" applyFill="1" applyBorder="1" applyAlignment="1">
      <alignment horizontal="center" vertical="center" textRotation="90"/>
    </xf>
    <xf numFmtId="0" fontId="37" fillId="31" borderId="13" xfId="0" applyFont="1" applyFill="1" applyBorder="1" applyAlignment="1">
      <alignment horizontal="center" vertical="center" textRotation="90"/>
    </xf>
    <xf numFmtId="0" fontId="37" fillId="31" borderId="14" xfId="0" applyFont="1" applyFill="1" applyBorder="1" applyAlignment="1">
      <alignment horizontal="center" vertical="center" textRotation="90"/>
    </xf>
    <xf numFmtId="0" fontId="26" fillId="10" borderId="2" xfId="1" applyFont="1" applyFill="1" applyBorder="1" applyAlignment="1">
      <alignment horizontal="center" vertical="center" wrapText="1"/>
    </xf>
    <xf numFmtId="0" fontId="26" fillId="10" borderId="3" xfId="1" applyFont="1" applyFill="1" applyBorder="1" applyAlignment="1">
      <alignment horizontal="center" vertical="center" wrapText="1"/>
    </xf>
    <xf numFmtId="0" fontId="23" fillId="4" borderId="57" xfId="1" applyFont="1" applyFill="1" applyBorder="1" applyAlignment="1">
      <alignment horizontal="center" vertical="center"/>
    </xf>
    <xf numFmtId="0" fontId="23" fillId="4" borderId="37" xfId="1" applyFont="1" applyFill="1" applyBorder="1" applyAlignment="1">
      <alignment horizontal="center" vertical="center"/>
    </xf>
    <xf numFmtId="0" fontId="23" fillId="4" borderId="38" xfId="1" applyFont="1" applyFill="1" applyBorder="1" applyAlignment="1">
      <alignment horizontal="center" vertical="center"/>
    </xf>
    <xf numFmtId="0" fontId="23" fillId="17" borderId="2" xfId="1" applyFont="1" applyFill="1" applyBorder="1" applyAlignment="1">
      <alignment horizontal="center" vertical="center"/>
    </xf>
    <xf numFmtId="0" fontId="23" fillId="17" borderId="3" xfId="1" applyFont="1" applyFill="1" applyBorder="1" applyAlignment="1">
      <alignment horizontal="center" vertical="center"/>
    </xf>
    <xf numFmtId="0" fontId="23" fillId="10" borderId="2" xfId="1" applyFont="1" applyFill="1" applyBorder="1" applyAlignment="1">
      <alignment horizontal="center" vertical="center"/>
    </xf>
    <xf numFmtId="0" fontId="23" fillId="10" borderId="3" xfId="1" applyFont="1" applyFill="1" applyBorder="1" applyAlignment="1">
      <alignment horizontal="center" vertical="center"/>
    </xf>
    <xf numFmtId="0" fontId="37" fillId="10" borderId="2" xfId="1" applyFont="1" applyFill="1" applyBorder="1" applyAlignment="1">
      <alignment horizontal="center" vertical="center"/>
    </xf>
    <xf numFmtId="0" fontId="37" fillId="10" borderId="3" xfId="1" applyFont="1" applyFill="1" applyBorder="1" applyAlignment="1">
      <alignment horizontal="center" vertical="center"/>
    </xf>
    <xf numFmtId="0" fontId="37" fillId="10" borderId="4" xfId="1" applyFont="1" applyFill="1" applyBorder="1" applyAlignment="1">
      <alignment horizontal="center" vertical="center"/>
    </xf>
    <xf numFmtId="0" fontId="23" fillId="10" borderId="4" xfId="1" applyFont="1" applyFill="1" applyBorder="1" applyAlignment="1">
      <alignment horizontal="center" vertical="center"/>
    </xf>
    <xf numFmtId="0" fontId="23" fillId="17" borderId="4" xfId="1" applyFont="1" applyFill="1" applyBorder="1" applyAlignment="1">
      <alignment horizontal="center" vertical="center"/>
    </xf>
    <xf numFmtId="0" fontId="23" fillId="4" borderId="37" xfId="1" applyFont="1" applyFill="1" applyBorder="1" applyAlignment="1">
      <alignment horizontal="center" vertical="center" wrapText="1"/>
    </xf>
    <xf numFmtId="0" fontId="23" fillId="4" borderId="38" xfId="1" applyFont="1" applyFill="1" applyBorder="1" applyAlignment="1">
      <alignment horizontal="center" vertical="center" wrapText="1"/>
    </xf>
    <xf numFmtId="0" fontId="25" fillId="4" borderId="37" xfId="1" applyFont="1" applyFill="1" applyBorder="1" applyAlignment="1">
      <alignment horizontal="center" vertical="center" wrapText="1"/>
    </xf>
    <xf numFmtId="0" fontId="25" fillId="4" borderId="38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center" vertical="center"/>
    </xf>
    <xf numFmtId="0" fontId="26" fillId="10" borderId="2" xfId="1" applyFont="1" applyFill="1" applyBorder="1" applyAlignment="1">
      <alignment horizontal="center" vertical="center"/>
    </xf>
    <xf numFmtId="0" fontId="26" fillId="10" borderId="3" xfId="1" applyFont="1" applyFill="1" applyBorder="1" applyAlignment="1">
      <alignment horizontal="center" vertical="center"/>
    </xf>
    <xf numFmtId="0" fontId="23" fillId="4" borderId="63" xfId="1" applyFont="1" applyFill="1" applyBorder="1" applyAlignment="1">
      <alignment horizontal="center" vertical="center" wrapText="1"/>
    </xf>
    <xf numFmtId="0" fontId="23" fillId="4" borderId="64" xfId="1" applyFont="1" applyFill="1" applyBorder="1" applyAlignment="1">
      <alignment horizontal="center" vertical="center" wrapText="1"/>
    </xf>
    <xf numFmtId="0" fontId="37" fillId="17" borderId="10" xfId="1" applyFont="1" applyFill="1" applyBorder="1" applyAlignment="1">
      <alignment horizontal="center" vertical="center" textRotation="90"/>
    </xf>
    <xf numFmtId="0" fontId="37" fillId="17" borderId="0" xfId="1" applyFont="1" applyFill="1" applyBorder="1" applyAlignment="1">
      <alignment horizontal="center" vertical="center" textRotation="90"/>
    </xf>
    <xf numFmtId="0" fontId="37" fillId="17" borderId="5" xfId="1" applyFont="1" applyFill="1" applyBorder="1" applyAlignment="1">
      <alignment horizontal="center" vertical="center" textRotation="90"/>
    </xf>
    <xf numFmtId="0" fontId="37" fillId="19" borderId="24" xfId="0" applyFont="1" applyFill="1" applyBorder="1" applyAlignment="1">
      <alignment horizontal="center" vertical="center" textRotation="90" wrapText="1"/>
    </xf>
    <xf numFmtId="0" fontId="37" fillId="17" borderId="28" xfId="0" applyFont="1" applyFill="1" applyBorder="1" applyAlignment="1">
      <alignment horizontal="center" vertical="center" textRotation="90"/>
    </xf>
    <xf numFmtId="0" fontId="27" fillId="14" borderId="30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/>
    </xf>
    <xf numFmtId="0" fontId="27" fillId="17" borderId="3" xfId="1" applyFont="1" applyFill="1" applyBorder="1" applyAlignment="1">
      <alignment horizontal="center" vertical="center"/>
    </xf>
    <xf numFmtId="0" fontId="27" fillId="17" borderId="4" xfId="1" applyFont="1" applyFill="1" applyBorder="1" applyAlignment="1">
      <alignment horizontal="center" vertical="center"/>
    </xf>
    <xf numFmtId="0" fontId="27" fillId="4" borderId="37" xfId="1" applyFont="1" applyFill="1" applyBorder="1" applyAlignment="1">
      <alignment horizontal="center" vertical="center" wrapText="1"/>
    </xf>
    <xf numFmtId="0" fontId="27" fillId="4" borderId="38" xfId="1" applyFont="1" applyFill="1" applyBorder="1" applyAlignment="1">
      <alignment horizontal="center" vertical="center" wrapText="1"/>
    </xf>
    <xf numFmtId="0" fontId="42" fillId="13" borderId="8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2" fillId="13" borderId="12" xfId="0" applyFont="1" applyFill="1" applyBorder="1" applyAlignment="1">
      <alignment horizontal="center" vertical="center"/>
    </xf>
    <xf numFmtId="0" fontId="42" fillId="13" borderId="9" xfId="0" applyFont="1" applyFill="1" applyBorder="1" applyAlignment="1">
      <alignment horizontal="center" vertical="center"/>
    </xf>
    <xf numFmtId="0" fontId="42" fillId="13" borderId="5" xfId="0" applyFont="1" applyFill="1" applyBorder="1" applyAlignment="1">
      <alignment horizontal="center" vertical="center"/>
    </xf>
    <xf numFmtId="0" fontId="42" fillId="13" borderId="6" xfId="0" applyFont="1" applyFill="1" applyBorder="1" applyAlignment="1">
      <alignment horizontal="center" vertical="center"/>
    </xf>
    <xf numFmtId="0" fontId="26" fillId="10" borderId="4" xfId="1" applyFont="1" applyFill="1" applyBorder="1" applyAlignment="1">
      <alignment horizontal="center" vertical="center"/>
    </xf>
    <xf numFmtId="0" fontId="37" fillId="18" borderId="41" xfId="0" applyFont="1" applyFill="1" applyBorder="1" applyAlignment="1">
      <alignment horizontal="center" vertical="center"/>
    </xf>
    <xf numFmtId="0" fontId="27" fillId="10" borderId="42" xfId="0" applyFont="1" applyFill="1" applyBorder="1" applyAlignment="1">
      <alignment horizontal="center" vertical="center"/>
    </xf>
    <xf numFmtId="0" fontId="27" fillId="10" borderId="43" xfId="0" applyFont="1" applyFill="1" applyBorder="1" applyAlignment="1">
      <alignment horizontal="center" vertical="center"/>
    </xf>
    <xf numFmtId="0" fontId="27" fillId="10" borderId="3" xfId="1" applyFont="1" applyFill="1" applyBorder="1" applyAlignment="1">
      <alignment horizontal="center" vertical="center"/>
    </xf>
    <xf numFmtId="0" fontId="27" fillId="10" borderId="4" xfId="1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/>
    </xf>
    <xf numFmtId="0" fontId="32" fillId="6" borderId="48" xfId="0" applyFont="1" applyFill="1" applyBorder="1" applyAlignment="1">
      <alignment horizontal="center" vertical="center" wrapText="1"/>
    </xf>
    <xf numFmtId="0" fontId="32" fillId="6" borderId="48" xfId="0" applyFont="1" applyFill="1" applyBorder="1" applyAlignment="1">
      <alignment horizontal="center" vertical="center"/>
    </xf>
    <xf numFmtId="0" fontId="55" fillId="32" borderId="40" xfId="0" applyFont="1" applyFill="1" applyBorder="1" applyAlignment="1">
      <alignment horizontal="center"/>
    </xf>
    <xf numFmtId="0" fontId="55" fillId="32" borderId="56" xfId="0" applyFont="1" applyFill="1" applyBorder="1" applyAlignment="1">
      <alignment horizontal="center"/>
    </xf>
    <xf numFmtId="0" fontId="55" fillId="32" borderId="47" xfId="0" applyFont="1" applyFill="1" applyBorder="1" applyAlignment="1">
      <alignment horizontal="center"/>
    </xf>
    <xf numFmtId="0" fontId="55" fillId="3" borderId="56" xfId="0" applyFont="1" applyFill="1" applyBorder="1" applyAlignment="1">
      <alignment horizontal="center"/>
    </xf>
    <xf numFmtId="0" fontId="55" fillId="3" borderId="47" xfId="0" applyFont="1" applyFill="1" applyBorder="1" applyAlignment="1">
      <alignment horizontal="center"/>
    </xf>
    <xf numFmtId="0" fontId="32" fillId="6" borderId="77" xfId="0" applyFont="1" applyFill="1" applyBorder="1" applyAlignment="1">
      <alignment horizontal="center" vertical="center" wrapText="1"/>
    </xf>
    <xf numFmtId="0" fontId="32" fillId="6" borderId="75" xfId="0" applyFont="1" applyFill="1" applyBorder="1" applyAlignment="1">
      <alignment horizontal="center" vertical="center" wrapText="1"/>
    </xf>
    <xf numFmtId="0" fontId="32" fillId="6" borderId="15" xfId="0" applyFont="1" applyFill="1" applyBorder="1" applyAlignment="1">
      <alignment horizontal="center" vertical="center" wrapText="1"/>
    </xf>
    <xf numFmtId="0" fontId="32" fillId="6" borderId="78" xfId="0" applyFont="1" applyFill="1" applyBorder="1" applyAlignment="1">
      <alignment horizontal="center" vertical="center" wrapText="1"/>
    </xf>
    <xf numFmtId="0" fontId="32" fillId="6" borderId="16" xfId="0" applyFont="1" applyFill="1" applyBorder="1" applyAlignment="1">
      <alignment horizontal="center" vertical="center" wrapText="1"/>
    </xf>
    <xf numFmtId="0" fontId="32" fillId="6" borderId="52" xfId="0" applyFont="1" applyFill="1" applyBorder="1" applyAlignment="1">
      <alignment horizontal="center" vertical="center" wrapText="1"/>
    </xf>
    <xf numFmtId="0" fontId="32" fillId="6" borderId="55" xfId="0" applyFont="1" applyFill="1" applyBorder="1" applyAlignment="1">
      <alignment horizontal="center" vertical="center" wrapText="1"/>
    </xf>
    <xf numFmtId="0" fontId="32" fillId="6" borderId="18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5" fillId="6" borderId="48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27" fillId="6" borderId="40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47" xfId="0" applyFont="1" applyFill="1" applyBorder="1" applyAlignment="1">
      <alignment horizontal="center"/>
    </xf>
    <xf numFmtId="0" fontId="27" fillId="32" borderId="40" xfId="0" applyFont="1" applyFill="1" applyBorder="1" applyAlignment="1">
      <alignment horizontal="center"/>
    </xf>
    <xf numFmtId="0" fontId="27" fillId="32" borderId="56" xfId="0" applyFont="1" applyFill="1" applyBorder="1" applyAlignment="1">
      <alignment horizontal="center"/>
    </xf>
    <xf numFmtId="0" fontId="27" fillId="32" borderId="47" xfId="0" applyFont="1" applyFill="1" applyBorder="1" applyAlignment="1">
      <alignment horizontal="center"/>
    </xf>
  </cellXfs>
  <cellStyles count="6127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" xfId="1077" builtinId="8" hidden="1"/>
    <cellStyle name="Hipervínculo" xfId="1079" builtinId="8" hidden="1"/>
    <cellStyle name="Hipervínculo" xfId="1081" builtinId="8" hidden="1"/>
    <cellStyle name="Hipervínculo" xfId="1083" builtinId="8" hidden="1"/>
    <cellStyle name="Hipervínculo" xfId="1085" builtinId="8" hidden="1"/>
    <cellStyle name="Hipervínculo" xfId="1087" builtinId="8" hidden="1"/>
    <cellStyle name="Hipervínculo" xfId="1089" builtinId="8" hidden="1"/>
    <cellStyle name="Hipervínculo" xfId="1091" builtinId="8" hidden="1"/>
    <cellStyle name="Hipervínculo" xfId="1093" builtinId="8" hidden="1"/>
    <cellStyle name="Hipervínculo" xfId="1095" builtinId="8" hidden="1"/>
    <cellStyle name="Hipervínculo" xfId="1097" builtinId="8" hidden="1"/>
    <cellStyle name="Hipervínculo" xfId="1099" builtinId="8" hidden="1"/>
    <cellStyle name="Hipervínculo" xfId="1101" builtinId="8" hidden="1"/>
    <cellStyle name="Hipervínculo" xfId="1103" builtinId="8" hidden="1"/>
    <cellStyle name="Hipervínculo" xfId="1105" builtinId="8" hidden="1"/>
    <cellStyle name="Hipervínculo" xfId="1107" builtinId="8" hidden="1"/>
    <cellStyle name="Hipervínculo" xfId="1109" builtinId="8" hidden="1"/>
    <cellStyle name="Hipervínculo" xfId="1111" builtinId="8" hidden="1"/>
    <cellStyle name="Hipervínculo" xfId="1113" builtinId="8" hidden="1"/>
    <cellStyle name="Hipervínculo" xfId="1115" builtinId="8" hidden="1"/>
    <cellStyle name="Hipervínculo" xfId="1117" builtinId="8" hidden="1"/>
    <cellStyle name="Hipervínculo" xfId="1119" builtinId="8" hidden="1"/>
    <cellStyle name="Hipervínculo" xfId="1121" builtinId="8" hidden="1"/>
    <cellStyle name="Hipervínculo" xfId="1123" builtinId="8" hidden="1"/>
    <cellStyle name="Hipervínculo" xfId="1125" builtinId="8" hidden="1"/>
    <cellStyle name="Hipervínculo" xfId="1127" builtinId="8" hidden="1"/>
    <cellStyle name="Hipervínculo" xfId="1129" builtinId="8" hidden="1"/>
    <cellStyle name="Hipervínculo" xfId="1131" builtinId="8" hidden="1"/>
    <cellStyle name="Hipervínculo" xfId="1133" builtinId="8" hidden="1"/>
    <cellStyle name="Hipervínculo" xfId="1135" builtinId="8" hidden="1"/>
    <cellStyle name="Hipervínculo" xfId="1137" builtinId="8" hidden="1"/>
    <cellStyle name="Hipervínculo" xfId="1139" builtinId="8" hidden="1"/>
    <cellStyle name="Hipervínculo" xfId="1141" builtinId="8" hidden="1"/>
    <cellStyle name="Hipervínculo" xfId="1143" builtinId="8" hidden="1"/>
    <cellStyle name="Hipervínculo" xfId="1145" builtinId="8" hidden="1"/>
    <cellStyle name="Hipervínculo" xfId="1147" builtinId="8" hidden="1"/>
    <cellStyle name="Hipervínculo" xfId="1149" builtinId="8" hidden="1"/>
    <cellStyle name="Hipervínculo" xfId="1151" builtinId="8" hidden="1"/>
    <cellStyle name="Hipervínculo" xfId="1153" builtinId="8" hidden="1"/>
    <cellStyle name="Hipervínculo" xfId="1155" builtinId="8" hidden="1"/>
    <cellStyle name="Hipervínculo" xfId="1157" builtinId="8" hidden="1"/>
    <cellStyle name="Hipervínculo" xfId="1159" builtinId="8" hidden="1"/>
    <cellStyle name="Hipervínculo" xfId="1161" builtinId="8" hidden="1"/>
    <cellStyle name="Hipervínculo" xfId="1164" builtinId="8" hidden="1"/>
    <cellStyle name="Hipervínculo" xfId="1166" builtinId="8" hidden="1"/>
    <cellStyle name="Hipervínculo" xfId="1168" builtinId="8" hidden="1"/>
    <cellStyle name="Hipervínculo" xfId="1170" builtinId="8" hidden="1"/>
    <cellStyle name="Hipervínculo" xfId="1172" builtinId="8" hidden="1"/>
    <cellStyle name="Hipervínculo" xfId="1174" builtinId="8" hidden="1"/>
    <cellStyle name="Hipervínculo" xfId="1176" builtinId="8" hidden="1"/>
    <cellStyle name="Hipervínculo" xfId="1178" builtinId="8" hidden="1"/>
    <cellStyle name="Hipervínculo" xfId="1180" builtinId="8" hidden="1"/>
    <cellStyle name="Hipervínculo" xfId="1182" builtinId="8" hidden="1"/>
    <cellStyle name="Hipervínculo" xfId="1184" builtinId="8" hidden="1"/>
    <cellStyle name="Hipervínculo" xfId="1186" builtinId="8" hidden="1"/>
    <cellStyle name="Hipervínculo" xfId="1188" builtinId="8" hidden="1"/>
    <cellStyle name="Hipervínculo" xfId="1190" builtinId="8" hidden="1"/>
    <cellStyle name="Hipervínculo" xfId="1192" builtinId="8" hidden="1"/>
    <cellStyle name="Hipervínculo" xfId="1194" builtinId="8" hidden="1"/>
    <cellStyle name="Hipervínculo" xfId="1196" builtinId="8" hidden="1"/>
    <cellStyle name="Hipervínculo" xfId="1198" builtinId="8" hidden="1"/>
    <cellStyle name="Hipervínculo" xfId="1200" builtinId="8" hidden="1"/>
    <cellStyle name="Hipervínculo" xfId="1202" builtinId="8" hidden="1"/>
    <cellStyle name="Hipervínculo" xfId="1204" builtinId="8" hidden="1"/>
    <cellStyle name="Hipervínculo" xfId="1206" builtinId="8" hidden="1"/>
    <cellStyle name="Hipervínculo" xfId="1208" builtinId="8" hidden="1"/>
    <cellStyle name="Hipervínculo" xfId="1210" builtinId="8" hidden="1"/>
    <cellStyle name="Hipervínculo" xfId="1212" builtinId="8" hidden="1"/>
    <cellStyle name="Hipervínculo" xfId="1214" builtinId="8" hidden="1"/>
    <cellStyle name="Hipervínculo" xfId="1216" builtinId="8" hidden="1"/>
    <cellStyle name="Hipervínculo" xfId="1218" builtinId="8" hidden="1"/>
    <cellStyle name="Hipervínculo" xfId="1220" builtinId="8" hidden="1"/>
    <cellStyle name="Hipervínculo" xfId="1222" builtinId="8" hidden="1"/>
    <cellStyle name="Hipervínculo" xfId="1224" builtinId="8" hidden="1"/>
    <cellStyle name="Hipervínculo" xfId="1226" builtinId="8" hidden="1"/>
    <cellStyle name="Hipervínculo" xfId="1228" builtinId="8" hidden="1"/>
    <cellStyle name="Hipervínculo" xfId="1230" builtinId="8" hidden="1"/>
    <cellStyle name="Hipervínculo" xfId="1232" builtinId="8" hidden="1"/>
    <cellStyle name="Hipervínculo" xfId="1234" builtinId="8" hidden="1"/>
    <cellStyle name="Hipervínculo" xfId="1236" builtinId="8" hidden="1"/>
    <cellStyle name="Hipervínculo" xfId="1238" builtinId="8" hidden="1"/>
    <cellStyle name="Hipervínculo" xfId="1240" builtinId="8" hidden="1"/>
    <cellStyle name="Hipervínculo" xfId="1242" builtinId="8" hidden="1"/>
    <cellStyle name="Hipervínculo" xfId="1244" builtinId="8" hidden="1"/>
    <cellStyle name="Hipervínculo" xfId="1246" builtinId="8" hidden="1"/>
    <cellStyle name="Hipervínculo" xfId="1248" builtinId="8" hidden="1"/>
    <cellStyle name="Hipervínculo" xfId="1250" builtinId="8" hidden="1"/>
    <cellStyle name="Hipervínculo" xfId="1252" builtinId="8" hidden="1"/>
    <cellStyle name="Hipervínculo" xfId="1254" builtinId="8" hidden="1"/>
    <cellStyle name="Hipervínculo" xfId="1256" builtinId="8" hidden="1"/>
    <cellStyle name="Hipervínculo" xfId="1258" builtinId="8" hidden="1"/>
    <cellStyle name="Hipervínculo" xfId="1260" builtinId="8" hidden="1"/>
    <cellStyle name="Hipervínculo" xfId="1262" builtinId="8" hidden="1"/>
    <cellStyle name="Hipervínculo" xfId="1264" builtinId="8" hidden="1"/>
    <cellStyle name="Hipervínculo" xfId="1266" builtinId="8" hidden="1"/>
    <cellStyle name="Hipervínculo" xfId="1268" builtinId="8" hidden="1"/>
    <cellStyle name="Hipervínculo" xfId="1270" builtinId="8" hidden="1"/>
    <cellStyle name="Hipervínculo" xfId="1272" builtinId="8" hidden="1"/>
    <cellStyle name="Hipervínculo" xfId="1274" builtinId="8" hidden="1"/>
    <cellStyle name="Hipervínculo" xfId="1276" builtinId="8" hidden="1"/>
    <cellStyle name="Hipervínculo" xfId="1278" builtinId="8" hidden="1"/>
    <cellStyle name="Hipervínculo" xfId="1280" builtinId="8" hidden="1"/>
    <cellStyle name="Hipervínculo" xfId="1282" builtinId="8" hidden="1"/>
    <cellStyle name="Hipervínculo" xfId="1284" builtinId="8" hidden="1"/>
    <cellStyle name="Hipervínculo" xfId="1286" builtinId="8" hidden="1"/>
    <cellStyle name="Hipervínculo" xfId="1288" builtinId="8" hidden="1"/>
    <cellStyle name="Hipervínculo" xfId="1290" builtinId="8" hidden="1"/>
    <cellStyle name="Hipervínculo" xfId="1292" builtinId="8" hidden="1"/>
    <cellStyle name="Hipervínculo" xfId="1294" builtinId="8" hidden="1"/>
    <cellStyle name="Hipervínculo" xfId="1296" builtinId="8" hidden="1"/>
    <cellStyle name="Hipervínculo" xfId="1298" builtinId="8" hidden="1"/>
    <cellStyle name="Hipervínculo" xfId="1300" builtinId="8" hidden="1"/>
    <cellStyle name="Hipervínculo" xfId="1302" builtinId="8" hidden="1"/>
    <cellStyle name="Hipervínculo" xfId="1304" builtinId="8" hidden="1"/>
    <cellStyle name="Hipervínculo" xfId="1306" builtinId="8" hidden="1"/>
    <cellStyle name="Hipervínculo" xfId="1308" builtinId="8" hidden="1"/>
    <cellStyle name="Hipervínculo" xfId="1310" builtinId="8" hidden="1"/>
    <cellStyle name="Hipervínculo" xfId="1312" builtinId="8" hidden="1"/>
    <cellStyle name="Hipervínculo" xfId="1314" builtinId="8" hidden="1"/>
    <cellStyle name="Hipervínculo" xfId="1316" builtinId="8" hidden="1"/>
    <cellStyle name="Hipervínculo" xfId="1318" builtinId="8" hidden="1"/>
    <cellStyle name="Hipervínculo" xfId="1320" builtinId="8" hidden="1"/>
    <cellStyle name="Hipervínculo" xfId="1322" builtinId="8" hidden="1"/>
    <cellStyle name="Hipervínculo" xfId="1324" builtinId="8" hidden="1"/>
    <cellStyle name="Hipervínculo" xfId="1326" builtinId="8" hidden="1"/>
    <cellStyle name="Hipervínculo" xfId="1328" builtinId="8" hidden="1"/>
    <cellStyle name="Hipervínculo" xfId="1330" builtinId="8" hidden="1"/>
    <cellStyle name="Hipervínculo" xfId="1332" builtinId="8" hidden="1"/>
    <cellStyle name="Hipervínculo" xfId="1334" builtinId="8" hidden="1"/>
    <cellStyle name="Hipervínculo" xfId="1336" builtinId="8" hidden="1"/>
    <cellStyle name="Hipervínculo" xfId="1338" builtinId="8" hidden="1"/>
    <cellStyle name="Hipervínculo" xfId="1340" builtinId="8" hidden="1"/>
    <cellStyle name="Hipervínculo" xfId="1342" builtinId="8" hidden="1"/>
    <cellStyle name="Hipervínculo" xfId="1344" builtinId="8" hidden="1"/>
    <cellStyle name="Hipervínculo" xfId="1346" builtinId="8" hidden="1"/>
    <cellStyle name="Hipervínculo" xfId="1348" builtinId="8" hidden="1"/>
    <cellStyle name="Hipervínculo" xfId="1350" builtinId="8" hidden="1"/>
    <cellStyle name="Hipervínculo" xfId="1352" builtinId="8" hidden="1"/>
    <cellStyle name="Hipervínculo" xfId="1354" builtinId="8" hidden="1"/>
    <cellStyle name="Hipervínculo" xfId="1356" builtinId="8" hidden="1"/>
    <cellStyle name="Hipervínculo" xfId="1358" builtinId="8" hidden="1"/>
    <cellStyle name="Hipervínculo" xfId="1360" builtinId="8" hidden="1"/>
    <cellStyle name="Hipervínculo" xfId="1362" builtinId="8" hidden="1"/>
    <cellStyle name="Hipervínculo" xfId="1364" builtinId="8" hidden="1"/>
    <cellStyle name="Hipervínculo" xfId="1366" builtinId="8" hidden="1"/>
    <cellStyle name="Hipervínculo" xfId="1368" builtinId="8" hidden="1"/>
    <cellStyle name="Hipervínculo" xfId="1370" builtinId="8" hidden="1"/>
    <cellStyle name="Hipervínculo" xfId="1372" builtinId="8" hidden="1"/>
    <cellStyle name="Hipervínculo" xfId="1374" builtinId="8" hidden="1"/>
    <cellStyle name="Hipervínculo" xfId="1376" builtinId="8" hidden="1"/>
    <cellStyle name="Hipervínculo" xfId="1378" builtinId="8" hidden="1"/>
    <cellStyle name="Hipervínculo" xfId="1380" builtinId="8" hidden="1"/>
    <cellStyle name="Hipervínculo" xfId="1382" builtinId="8" hidden="1"/>
    <cellStyle name="Hipervínculo" xfId="1384" builtinId="8" hidden="1"/>
    <cellStyle name="Hipervínculo" xfId="1386" builtinId="8" hidden="1"/>
    <cellStyle name="Hipervínculo" xfId="1388" builtinId="8" hidden="1"/>
    <cellStyle name="Hipervínculo" xfId="1390" builtinId="8" hidden="1"/>
    <cellStyle name="Hipervínculo" xfId="1392" builtinId="8" hidden="1"/>
    <cellStyle name="Hipervínculo" xfId="1394" builtinId="8" hidden="1"/>
    <cellStyle name="Hipervínculo" xfId="1396" builtinId="8" hidden="1"/>
    <cellStyle name="Hipervínculo" xfId="1398" builtinId="8" hidden="1"/>
    <cellStyle name="Hipervínculo" xfId="1400" builtinId="8" hidden="1"/>
    <cellStyle name="Hipervínculo" xfId="1402" builtinId="8" hidden="1"/>
    <cellStyle name="Hipervínculo" xfId="1404" builtinId="8" hidden="1"/>
    <cellStyle name="Hipervínculo" xfId="1406" builtinId="8" hidden="1"/>
    <cellStyle name="Hipervínculo" xfId="1408" builtinId="8" hidden="1"/>
    <cellStyle name="Hipervínculo" xfId="1410" builtinId="8" hidden="1"/>
    <cellStyle name="Hipervínculo" xfId="1412" builtinId="8" hidden="1"/>
    <cellStyle name="Hipervínculo" xfId="1414" builtinId="8" hidden="1"/>
    <cellStyle name="Hipervínculo" xfId="1416" builtinId="8" hidden="1"/>
    <cellStyle name="Hipervínculo" xfId="1418" builtinId="8" hidden="1"/>
    <cellStyle name="Hipervínculo" xfId="1420" builtinId="8" hidden="1"/>
    <cellStyle name="Hipervínculo" xfId="1422" builtinId="8" hidden="1"/>
    <cellStyle name="Hipervínculo" xfId="1424" builtinId="8" hidden="1"/>
    <cellStyle name="Hipervínculo" xfId="1426" builtinId="8" hidden="1"/>
    <cellStyle name="Hipervínculo" xfId="1428" builtinId="8" hidden="1"/>
    <cellStyle name="Hipervínculo" xfId="1430" builtinId="8" hidden="1"/>
    <cellStyle name="Hipervínculo" xfId="1432" builtinId="8" hidden="1"/>
    <cellStyle name="Hipervínculo" xfId="1434" builtinId="8" hidden="1"/>
    <cellStyle name="Hipervínculo" xfId="1436" builtinId="8" hidden="1"/>
    <cellStyle name="Hipervínculo" xfId="1438" builtinId="8" hidden="1"/>
    <cellStyle name="Hipervínculo" xfId="1440" builtinId="8" hidden="1"/>
    <cellStyle name="Hipervínculo" xfId="1442" builtinId="8" hidden="1"/>
    <cellStyle name="Hipervínculo" xfId="1444" builtinId="8" hidden="1"/>
    <cellStyle name="Hipervínculo" xfId="1446" builtinId="8" hidden="1"/>
    <cellStyle name="Hipervínculo" xfId="1448" builtinId="8" hidden="1"/>
    <cellStyle name="Hipervínculo" xfId="1450" builtinId="8" hidden="1"/>
    <cellStyle name="Hipervínculo" xfId="1452" builtinId="8" hidden="1"/>
    <cellStyle name="Hipervínculo" xfId="1454" builtinId="8" hidden="1"/>
    <cellStyle name="Hipervínculo" xfId="1456" builtinId="8" hidden="1"/>
    <cellStyle name="Hipervínculo" xfId="1458" builtinId="8" hidden="1"/>
    <cellStyle name="Hipervínculo" xfId="1460" builtinId="8" hidden="1"/>
    <cellStyle name="Hipervínculo" xfId="1462" builtinId="8" hidden="1"/>
    <cellStyle name="Hipervínculo" xfId="1464" builtinId="8" hidden="1"/>
    <cellStyle name="Hipervínculo" xfId="1466" builtinId="8" hidden="1"/>
    <cellStyle name="Hipervínculo" xfId="1468" builtinId="8" hidden="1"/>
    <cellStyle name="Hipervínculo" xfId="1470" builtinId="8" hidden="1"/>
    <cellStyle name="Hipervínculo" xfId="1472" builtinId="8" hidden="1"/>
    <cellStyle name="Hipervínculo" xfId="1474" builtinId="8" hidden="1"/>
    <cellStyle name="Hipervínculo" xfId="1476" builtinId="8" hidden="1"/>
    <cellStyle name="Hipervínculo" xfId="1478" builtinId="8" hidden="1"/>
    <cellStyle name="Hipervínculo" xfId="1480" builtinId="8" hidden="1"/>
    <cellStyle name="Hipervínculo" xfId="1482" builtinId="8" hidden="1"/>
    <cellStyle name="Hipervínculo" xfId="1484" builtinId="8" hidden="1"/>
    <cellStyle name="Hipervínculo" xfId="1486" builtinId="8" hidden="1"/>
    <cellStyle name="Hipervínculo" xfId="1488" builtinId="8" hidden="1"/>
    <cellStyle name="Hipervínculo" xfId="1490" builtinId="8" hidden="1"/>
    <cellStyle name="Hipervínculo" xfId="1492" builtinId="8" hidden="1"/>
    <cellStyle name="Hipervínculo" xfId="1494" builtinId="8" hidden="1"/>
    <cellStyle name="Hipervínculo" xfId="1496" builtinId="8" hidden="1"/>
    <cellStyle name="Hipervínculo" xfId="1498" builtinId="8" hidden="1"/>
    <cellStyle name="Hipervínculo" xfId="1500" builtinId="8" hidden="1"/>
    <cellStyle name="Hipervínculo" xfId="1502" builtinId="8" hidden="1"/>
    <cellStyle name="Hipervínculo" xfId="1504" builtinId="8" hidden="1"/>
    <cellStyle name="Hipervínculo" xfId="1506" builtinId="8" hidden="1"/>
    <cellStyle name="Hipervínculo" xfId="1508" builtinId="8" hidden="1"/>
    <cellStyle name="Hipervínculo" xfId="1510" builtinId="8" hidden="1"/>
    <cellStyle name="Hipervínculo" xfId="1512" builtinId="8" hidden="1"/>
    <cellStyle name="Hipervínculo" xfId="1514" builtinId="8" hidden="1"/>
    <cellStyle name="Hipervínculo" xfId="1516" builtinId="8" hidden="1"/>
    <cellStyle name="Hipervínculo" xfId="1518" builtinId="8" hidden="1"/>
    <cellStyle name="Hipervínculo" xfId="1520" builtinId="8" hidden="1"/>
    <cellStyle name="Hipervínculo" xfId="1522" builtinId="8" hidden="1"/>
    <cellStyle name="Hipervínculo" xfId="1524" builtinId="8" hidden="1"/>
    <cellStyle name="Hipervínculo" xfId="1526" builtinId="8" hidden="1"/>
    <cellStyle name="Hipervínculo" xfId="1528" builtinId="8" hidden="1"/>
    <cellStyle name="Hipervínculo" xfId="1530" builtinId="8" hidden="1"/>
    <cellStyle name="Hipervínculo" xfId="1532" builtinId="8" hidden="1"/>
    <cellStyle name="Hipervínculo" xfId="1534" builtinId="8" hidden="1"/>
    <cellStyle name="Hipervínculo" xfId="1536" builtinId="8" hidden="1"/>
    <cellStyle name="Hipervínculo" xfId="1538" builtinId="8" hidden="1"/>
    <cellStyle name="Hipervínculo" xfId="1540" builtinId="8" hidden="1"/>
    <cellStyle name="Hipervínculo" xfId="1542" builtinId="8" hidden="1"/>
    <cellStyle name="Hipervínculo" xfId="1544" builtinId="8" hidden="1"/>
    <cellStyle name="Hipervínculo" xfId="1546" builtinId="8" hidden="1"/>
    <cellStyle name="Hipervínculo" xfId="1548" builtinId="8" hidden="1"/>
    <cellStyle name="Hipervínculo" xfId="1550" builtinId="8" hidden="1"/>
    <cellStyle name="Hipervínculo" xfId="1552" builtinId="8" hidden="1"/>
    <cellStyle name="Hipervínculo" xfId="1554" builtinId="8" hidden="1"/>
    <cellStyle name="Hipervínculo" xfId="1556" builtinId="8" hidden="1"/>
    <cellStyle name="Hipervínculo" xfId="1558" builtinId="8" hidden="1"/>
    <cellStyle name="Hipervínculo" xfId="1560" builtinId="8" hidden="1"/>
    <cellStyle name="Hipervínculo" xfId="1562" builtinId="8" hidden="1"/>
    <cellStyle name="Hipervínculo" xfId="1564" builtinId="8" hidden="1"/>
    <cellStyle name="Hipervínculo" xfId="1566" builtinId="8" hidden="1"/>
    <cellStyle name="Hipervínculo" xfId="1568" builtinId="8" hidden="1"/>
    <cellStyle name="Hipervínculo" xfId="1570" builtinId="8" hidden="1"/>
    <cellStyle name="Hipervínculo" xfId="1572" builtinId="8" hidden="1"/>
    <cellStyle name="Hipervínculo" xfId="1574" builtinId="8" hidden="1"/>
    <cellStyle name="Hipervínculo" xfId="1576" builtinId="8" hidden="1"/>
    <cellStyle name="Hipervínculo" xfId="1578" builtinId="8" hidden="1"/>
    <cellStyle name="Hipervínculo" xfId="1580" builtinId="8" hidden="1"/>
    <cellStyle name="Hipervínculo" xfId="1582" builtinId="8" hidden="1"/>
    <cellStyle name="Hipervínculo" xfId="1584" builtinId="8" hidden="1"/>
    <cellStyle name="Hipervínculo" xfId="1586" builtinId="8" hidden="1"/>
    <cellStyle name="Hipervínculo" xfId="1588" builtinId="8" hidden="1"/>
    <cellStyle name="Hipervínculo" xfId="1590" builtinId="8" hidden="1"/>
    <cellStyle name="Hipervínculo" xfId="1592" builtinId="8" hidden="1"/>
    <cellStyle name="Hipervínculo" xfId="1594" builtinId="8" hidden="1"/>
    <cellStyle name="Hipervínculo" xfId="1596" builtinId="8" hidden="1"/>
    <cellStyle name="Hipervínculo" xfId="1598" builtinId="8" hidden="1"/>
    <cellStyle name="Hipervínculo" xfId="1600" builtinId="8" hidden="1"/>
    <cellStyle name="Hipervínculo" xfId="1602" builtinId="8" hidden="1"/>
    <cellStyle name="Hipervínculo" xfId="1604" builtinId="8" hidden="1"/>
    <cellStyle name="Hipervínculo" xfId="1606" builtinId="8" hidden="1"/>
    <cellStyle name="Hipervínculo" xfId="1608" builtinId="8" hidden="1"/>
    <cellStyle name="Hipervínculo" xfId="1610" builtinId="8" hidden="1"/>
    <cellStyle name="Hipervínculo" xfId="1612" builtinId="8" hidden="1"/>
    <cellStyle name="Hipervínculo" xfId="1614" builtinId="8" hidden="1"/>
    <cellStyle name="Hipervínculo" xfId="1616" builtinId="8" hidden="1"/>
    <cellStyle name="Hipervínculo" xfId="1618" builtinId="8" hidden="1"/>
    <cellStyle name="Hipervínculo" xfId="1620" builtinId="8" hidden="1"/>
    <cellStyle name="Hipervínculo" xfId="1622" builtinId="8" hidden="1"/>
    <cellStyle name="Hipervínculo" xfId="1624" builtinId="8" hidden="1"/>
    <cellStyle name="Hipervínculo" xfId="1626" builtinId="8" hidden="1"/>
    <cellStyle name="Hipervínculo" xfId="1628" builtinId="8" hidden="1"/>
    <cellStyle name="Hipervínculo" xfId="1630" builtinId="8" hidden="1"/>
    <cellStyle name="Hipervínculo" xfId="1632" builtinId="8" hidden="1"/>
    <cellStyle name="Hipervínculo" xfId="1634" builtinId="8" hidden="1"/>
    <cellStyle name="Hipervínculo" xfId="1636" builtinId="8" hidden="1"/>
    <cellStyle name="Hipervínculo" xfId="1638" builtinId="8" hidden="1"/>
    <cellStyle name="Hipervínculo" xfId="1640" builtinId="8" hidden="1"/>
    <cellStyle name="Hipervínculo" xfId="1642" builtinId="8" hidden="1"/>
    <cellStyle name="Hipervínculo" xfId="1644" builtinId="8" hidden="1"/>
    <cellStyle name="Hipervínculo" xfId="1646" builtinId="8" hidden="1"/>
    <cellStyle name="Hipervínculo" xfId="1648" builtinId="8" hidden="1"/>
    <cellStyle name="Hipervínculo" xfId="1650" builtinId="8" hidden="1"/>
    <cellStyle name="Hipervínculo" xfId="1652" builtinId="8" hidden="1"/>
    <cellStyle name="Hipervínculo" xfId="1654" builtinId="8" hidden="1"/>
    <cellStyle name="Hipervínculo" xfId="1656" builtinId="8" hidden="1"/>
    <cellStyle name="Hipervínculo" xfId="1658" builtinId="8" hidden="1"/>
    <cellStyle name="Hipervínculo" xfId="1660" builtinId="8" hidden="1"/>
    <cellStyle name="Hipervínculo" xfId="1662" builtinId="8" hidden="1"/>
    <cellStyle name="Hipervínculo" xfId="1664" builtinId="8" hidden="1"/>
    <cellStyle name="Hipervínculo" xfId="1666" builtinId="8" hidden="1"/>
    <cellStyle name="Hipervínculo" xfId="1668" builtinId="8" hidden="1"/>
    <cellStyle name="Hipervínculo" xfId="1670" builtinId="8" hidden="1"/>
    <cellStyle name="Hipervínculo" xfId="1672" builtinId="8" hidden="1"/>
    <cellStyle name="Hipervínculo" xfId="1674" builtinId="8" hidden="1"/>
    <cellStyle name="Hipervínculo" xfId="1676" builtinId="8" hidden="1"/>
    <cellStyle name="Hipervínculo" xfId="1678" builtinId="8" hidden="1"/>
    <cellStyle name="Hipervínculo" xfId="1680" builtinId="8" hidden="1"/>
    <cellStyle name="Hipervínculo" xfId="1682" builtinId="8" hidden="1"/>
    <cellStyle name="Hipervínculo" xfId="1684" builtinId="8" hidden="1"/>
    <cellStyle name="Hipervínculo" xfId="1686" builtinId="8" hidden="1"/>
    <cellStyle name="Hipervínculo" xfId="1688" builtinId="8" hidden="1"/>
    <cellStyle name="Hipervínculo" xfId="1690" builtinId="8" hidden="1"/>
    <cellStyle name="Hipervínculo" xfId="1692" builtinId="8" hidden="1"/>
    <cellStyle name="Hipervínculo" xfId="1694" builtinId="8" hidden="1"/>
    <cellStyle name="Hipervínculo" xfId="1696" builtinId="8" hidden="1"/>
    <cellStyle name="Hipervínculo" xfId="1698" builtinId="8" hidden="1"/>
    <cellStyle name="Hipervínculo" xfId="1700" builtinId="8" hidden="1"/>
    <cellStyle name="Hipervínculo" xfId="1702" builtinId="8" hidden="1"/>
    <cellStyle name="Hipervínculo" xfId="1704" builtinId="8" hidden="1"/>
    <cellStyle name="Hipervínculo" xfId="1706" builtinId="8" hidden="1"/>
    <cellStyle name="Hipervínculo" xfId="1708" builtinId="8" hidden="1"/>
    <cellStyle name="Hipervínculo" xfId="1710" builtinId="8" hidden="1"/>
    <cellStyle name="Hipervínculo" xfId="1712" builtinId="8" hidden="1"/>
    <cellStyle name="Hipervínculo" xfId="1714" builtinId="8" hidden="1"/>
    <cellStyle name="Hipervínculo" xfId="1716" builtinId="8" hidden="1"/>
    <cellStyle name="Hipervínculo" xfId="1718" builtinId="8" hidden="1"/>
    <cellStyle name="Hipervínculo" xfId="1720" builtinId="8" hidden="1"/>
    <cellStyle name="Hipervínculo" xfId="1722" builtinId="8" hidden="1"/>
    <cellStyle name="Hipervínculo" xfId="1724" builtinId="8" hidden="1"/>
    <cellStyle name="Hipervínculo" xfId="1726" builtinId="8" hidden="1"/>
    <cellStyle name="Hipervínculo" xfId="1728" builtinId="8" hidden="1"/>
    <cellStyle name="Hipervínculo" xfId="1730" builtinId="8" hidden="1"/>
    <cellStyle name="Hipervínculo" xfId="1732" builtinId="8" hidden="1"/>
    <cellStyle name="Hipervínculo" xfId="1734" builtinId="8" hidden="1"/>
    <cellStyle name="Hipervínculo" xfId="1736" builtinId="8" hidden="1"/>
    <cellStyle name="Hipervínculo" xfId="1738" builtinId="8" hidden="1"/>
    <cellStyle name="Hipervínculo" xfId="1740" builtinId="8" hidden="1"/>
    <cellStyle name="Hipervínculo" xfId="1742" builtinId="8" hidden="1"/>
    <cellStyle name="Hipervínculo" xfId="1744" builtinId="8" hidden="1"/>
    <cellStyle name="Hipervínculo" xfId="1746" builtinId="8" hidden="1"/>
    <cellStyle name="Hipervínculo" xfId="1748" builtinId="8" hidden="1"/>
    <cellStyle name="Hipervínculo" xfId="1750" builtinId="8" hidden="1"/>
    <cellStyle name="Hipervínculo" xfId="1752" builtinId="8" hidden="1"/>
    <cellStyle name="Hipervínculo" xfId="1754" builtinId="8" hidden="1"/>
    <cellStyle name="Hipervínculo" xfId="1756" builtinId="8" hidden="1"/>
    <cellStyle name="Hipervínculo" xfId="1758" builtinId="8" hidden="1"/>
    <cellStyle name="Hipervínculo" xfId="1760" builtinId="8" hidden="1"/>
    <cellStyle name="Hipervínculo" xfId="1762" builtinId="8" hidden="1"/>
    <cellStyle name="Hipervínculo" xfId="1764" builtinId="8" hidden="1"/>
    <cellStyle name="Hipervínculo" xfId="1766" builtinId="8" hidden="1"/>
    <cellStyle name="Hipervínculo" xfId="1768" builtinId="8" hidden="1"/>
    <cellStyle name="Hipervínculo" xfId="1770" builtinId="8" hidden="1"/>
    <cellStyle name="Hipervínculo" xfId="1772" builtinId="8" hidden="1"/>
    <cellStyle name="Hipervínculo" xfId="1774" builtinId="8" hidden="1"/>
    <cellStyle name="Hipervínculo" xfId="1776" builtinId="8" hidden="1"/>
    <cellStyle name="Hipervínculo" xfId="1778" builtinId="8" hidden="1"/>
    <cellStyle name="Hipervínculo" xfId="1780" builtinId="8" hidden="1"/>
    <cellStyle name="Hipervínculo" xfId="1782" builtinId="8" hidden="1"/>
    <cellStyle name="Hipervínculo" xfId="1784" builtinId="8" hidden="1"/>
    <cellStyle name="Hipervínculo" xfId="1786" builtinId="8" hidden="1"/>
    <cellStyle name="Hipervínculo" xfId="1788" builtinId="8" hidden="1"/>
    <cellStyle name="Hipervínculo" xfId="1790" builtinId="8" hidden="1"/>
    <cellStyle name="Hipervínculo" xfId="1792" builtinId="8" hidden="1"/>
    <cellStyle name="Hipervínculo" xfId="1794" builtinId="8" hidden="1"/>
    <cellStyle name="Hipervínculo" xfId="1796" builtinId="8" hidden="1"/>
    <cellStyle name="Hipervínculo" xfId="1798" builtinId="8" hidden="1"/>
    <cellStyle name="Hipervínculo" xfId="1800" builtinId="8" hidden="1"/>
    <cellStyle name="Hipervínculo" xfId="1802" builtinId="8" hidden="1"/>
    <cellStyle name="Hipervínculo" xfId="1804" builtinId="8" hidden="1"/>
    <cellStyle name="Hipervínculo" xfId="1806" builtinId="8" hidden="1"/>
    <cellStyle name="Hipervínculo" xfId="1808" builtinId="8" hidden="1"/>
    <cellStyle name="Hipervínculo" xfId="1810" builtinId="8" hidden="1"/>
    <cellStyle name="Hipervínculo" xfId="1812" builtinId="8" hidden="1"/>
    <cellStyle name="Hipervínculo" xfId="1814" builtinId="8" hidden="1"/>
    <cellStyle name="Hipervínculo" xfId="1816" builtinId="8" hidden="1"/>
    <cellStyle name="Hipervínculo" xfId="1818" builtinId="8" hidden="1"/>
    <cellStyle name="Hipervínculo" xfId="1820" builtinId="8" hidden="1"/>
    <cellStyle name="Hipervínculo" xfId="1822" builtinId="8" hidden="1"/>
    <cellStyle name="Hipervínculo" xfId="1824" builtinId="8" hidden="1"/>
    <cellStyle name="Hipervínculo" xfId="1826" builtinId="8" hidden="1"/>
    <cellStyle name="Hipervínculo" xfId="1828" builtinId="8" hidden="1"/>
    <cellStyle name="Hipervínculo" xfId="1830" builtinId="8" hidden="1"/>
    <cellStyle name="Hipervínculo" xfId="1832" builtinId="8" hidden="1"/>
    <cellStyle name="Hipervínculo" xfId="1834" builtinId="8" hidden="1"/>
    <cellStyle name="Hipervínculo" xfId="1836" builtinId="8" hidden="1"/>
    <cellStyle name="Hipervínculo" xfId="1838" builtinId="8" hidden="1"/>
    <cellStyle name="Hipervínculo" xfId="1840" builtinId="8" hidden="1"/>
    <cellStyle name="Hipervínculo" xfId="1842" builtinId="8" hidden="1"/>
    <cellStyle name="Hipervínculo" xfId="1844" builtinId="8" hidden="1"/>
    <cellStyle name="Hipervínculo" xfId="1846" builtinId="8" hidden="1"/>
    <cellStyle name="Hipervínculo" xfId="1848" builtinId="8" hidden="1"/>
    <cellStyle name="Hipervínculo" xfId="1850" builtinId="8" hidden="1"/>
    <cellStyle name="Hipervínculo" xfId="1852" builtinId="8" hidden="1"/>
    <cellStyle name="Hipervínculo" xfId="1854" builtinId="8" hidden="1"/>
    <cellStyle name="Hipervínculo" xfId="1856" builtinId="8" hidden="1"/>
    <cellStyle name="Hipervínculo" xfId="1858" builtinId="8" hidden="1"/>
    <cellStyle name="Hipervínculo" xfId="1860" builtinId="8" hidden="1"/>
    <cellStyle name="Hipervínculo" xfId="1862" builtinId="8" hidden="1"/>
    <cellStyle name="Hipervínculo" xfId="1864" builtinId="8" hidden="1"/>
    <cellStyle name="Hipervínculo" xfId="1866" builtinId="8" hidden="1"/>
    <cellStyle name="Hipervínculo" xfId="1868" builtinId="8" hidden="1"/>
    <cellStyle name="Hipervínculo" xfId="1870" builtinId="8" hidden="1"/>
    <cellStyle name="Hipervínculo" xfId="1872" builtinId="8" hidden="1"/>
    <cellStyle name="Hipervínculo" xfId="1874" builtinId="8" hidden="1"/>
    <cellStyle name="Hipervínculo" xfId="1876" builtinId="8" hidden="1"/>
    <cellStyle name="Hipervínculo" xfId="1878" builtinId="8" hidden="1"/>
    <cellStyle name="Hipervínculo" xfId="1880" builtinId="8" hidden="1"/>
    <cellStyle name="Hipervínculo" xfId="1882" builtinId="8" hidden="1"/>
    <cellStyle name="Hipervínculo" xfId="1884" builtinId="8" hidden="1"/>
    <cellStyle name="Hipervínculo" xfId="1886" builtinId="8" hidden="1"/>
    <cellStyle name="Hipervínculo" xfId="1888" builtinId="8" hidden="1"/>
    <cellStyle name="Hipervínculo" xfId="1890" builtinId="8" hidden="1"/>
    <cellStyle name="Hipervínculo" xfId="1892" builtinId="8" hidden="1"/>
    <cellStyle name="Hipervínculo" xfId="1894" builtinId="8" hidden="1"/>
    <cellStyle name="Hipervínculo" xfId="1896" builtinId="8" hidden="1"/>
    <cellStyle name="Hipervínculo" xfId="1898" builtinId="8" hidden="1"/>
    <cellStyle name="Hipervínculo" xfId="1900" builtinId="8" hidden="1"/>
    <cellStyle name="Hipervínculo" xfId="1902" builtinId="8" hidden="1"/>
    <cellStyle name="Hipervínculo" xfId="1904" builtinId="8" hidden="1"/>
    <cellStyle name="Hipervínculo" xfId="1906" builtinId="8" hidden="1"/>
    <cellStyle name="Hipervínculo" xfId="1908" builtinId="8" hidden="1"/>
    <cellStyle name="Hipervínculo" xfId="1910" builtinId="8" hidden="1"/>
    <cellStyle name="Hipervínculo" xfId="1912" builtinId="8" hidden="1"/>
    <cellStyle name="Hipervínculo" xfId="1914" builtinId="8" hidden="1"/>
    <cellStyle name="Hipervínculo" xfId="1916" builtinId="8" hidden="1"/>
    <cellStyle name="Hipervínculo" xfId="1918" builtinId="8" hidden="1"/>
    <cellStyle name="Hipervínculo" xfId="1920" builtinId="8" hidden="1"/>
    <cellStyle name="Hipervínculo" xfId="1922" builtinId="8" hidden="1"/>
    <cellStyle name="Hipervínculo" xfId="1924" builtinId="8" hidden="1"/>
    <cellStyle name="Hipervínculo" xfId="1926" builtinId="8" hidden="1"/>
    <cellStyle name="Hipervínculo" xfId="1928" builtinId="8" hidden="1"/>
    <cellStyle name="Hipervínculo" xfId="1930" builtinId="8" hidden="1"/>
    <cellStyle name="Hipervínculo" xfId="1932" builtinId="8" hidden="1"/>
    <cellStyle name="Hipervínculo" xfId="1934" builtinId="8" hidden="1"/>
    <cellStyle name="Hipervínculo" xfId="1936" builtinId="8" hidden="1"/>
    <cellStyle name="Hipervínculo" xfId="1938" builtinId="8" hidden="1"/>
    <cellStyle name="Hipervínculo" xfId="1940" builtinId="8" hidden="1"/>
    <cellStyle name="Hipervínculo" xfId="1942" builtinId="8" hidden="1"/>
    <cellStyle name="Hipervínculo" xfId="1944" builtinId="8" hidden="1"/>
    <cellStyle name="Hipervínculo" xfId="1946" builtinId="8" hidden="1"/>
    <cellStyle name="Hipervínculo" xfId="1948" builtinId="8" hidden="1"/>
    <cellStyle name="Hipervínculo" xfId="1950" builtinId="8" hidden="1"/>
    <cellStyle name="Hipervínculo" xfId="1952" builtinId="8" hidden="1"/>
    <cellStyle name="Hipervínculo" xfId="1954" builtinId="8" hidden="1"/>
    <cellStyle name="Hipervínculo" xfId="1956" builtinId="8" hidden="1"/>
    <cellStyle name="Hipervínculo" xfId="1958" builtinId="8" hidden="1"/>
    <cellStyle name="Hipervínculo" xfId="1960" builtinId="8" hidden="1"/>
    <cellStyle name="Hipervínculo" xfId="1962" builtinId="8" hidden="1"/>
    <cellStyle name="Hipervínculo" xfId="1964" builtinId="8" hidden="1"/>
    <cellStyle name="Hipervínculo" xfId="1966" builtinId="8" hidden="1"/>
    <cellStyle name="Hipervínculo" xfId="1968" builtinId="8" hidden="1"/>
    <cellStyle name="Hipervínculo" xfId="1970" builtinId="8" hidden="1"/>
    <cellStyle name="Hipervínculo" xfId="1972" builtinId="8" hidden="1"/>
    <cellStyle name="Hipervínculo" xfId="1974" builtinId="8" hidden="1"/>
    <cellStyle name="Hipervínculo" xfId="1976" builtinId="8" hidden="1"/>
    <cellStyle name="Hipervínculo" xfId="1978" builtinId="8" hidden="1"/>
    <cellStyle name="Hipervínculo" xfId="1980" builtinId="8" hidden="1"/>
    <cellStyle name="Hipervínculo" xfId="1982" builtinId="8" hidden="1"/>
    <cellStyle name="Hipervínculo" xfId="1984" builtinId="8" hidden="1"/>
    <cellStyle name="Hipervínculo" xfId="1986" builtinId="8" hidden="1"/>
    <cellStyle name="Hipervínculo" xfId="1988" builtinId="8" hidden="1"/>
    <cellStyle name="Hipervínculo" xfId="1990" builtinId="8" hidden="1"/>
    <cellStyle name="Hipervínculo" xfId="1992" builtinId="8" hidden="1"/>
    <cellStyle name="Hipervínculo" xfId="1994" builtinId="8" hidden="1"/>
    <cellStyle name="Hipervínculo" xfId="1996" builtinId="8" hidden="1"/>
    <cellStyle name="Hipervínculo" xfId="1998" builtinId="8" hidden="1"/>
    <cellStyle name="Hipervínculo" xfId="2000" builtinId="8" hidden="1"/>
    <cellStyle name="Hipervínculo" xfId="2002" builtinId="8" hidden="1"/>
    <cellStyle name="Hipervínculo" xfId="2004" builtinId="8" hidden="1"/>
    <cellStyle name="Hipervínculo" xfId="2006" builtinId="8" hidden="1"/>
    <cellStyle name="Hipervínculo" xfId="2008" builtinId="8" hidden="1"/>
    <cellStyle name="Hipervínculo" xfId="2010" builtinId="8" hidden="1"/>
    <cellStyle name="Hipervínculo" xfId="2012" builtinId="8" hidden="1"/>
    <cellStyle name="Hipervínculo" xfId="2014" builtinId="8" hidden="1"/>
    <cellStyle name="Hipervínculo" xfId="2016" builtinId="8" hidden="1"/>
    <cellStyle name="Hipervínculo" xfId="2018" builtinId="8" hidden="1"/>
    <cellStyle name="Hipervínculo" xfId="2020" builtinId="8" hidden="1"/>
    <cellStyle name="Hipervínculo" xfId="2022" builtinId="8" hidden="1"/>
    <cellStyle name="Hipervínculo" xfId="2024" builtinId="8" hidden="1"/>
    <cellStyle name="Hipervínculo" xfId="2026" builtinId="8" hidden="1"/>
    <cellStyle name="Hipervínculo" xfId="2028" builtinId="8" hidden="1"/>
    <cellStyle name="Hipervínculo" xfId="2030" builtinId="8" hidden="1"/>
    <cellStyle name="Hipervínculo" xfId="2032" builtinId="8" hidden="1"/>
    <cellStyle name="Hipervínculo" xfId="2034" builtinId="8" hidden="1"/>
    <cellStyle name="Hipervínculo" xfId="2036" builtinId="8" hidden="1"/>
    <cellStyle name="Hipervínculo" xfId="2038" builtinId="8" hidden="1"/>
    <cellStyle name="Hipervínculo" xfId="2040" builtinId="8" hidden="1"/>
    <cellStyle name="Hipervínculo" xfId="2042" builtinId="8" hidden="1"/>
    <cellStyle name="Hipervínculo" xfId="2044" builtinId="8" hidden="1"/>
    <cellStyle name="Hipervínculo" xfId="2046" builtinId="8" hidden="1"/>
    <cellStyle name="Hipervínculo" xfId="2048" builtinId="8" hidden="1"/>
    <cellStyle name="Hipervínculo" xfId="2050" builtinId="8" hidden="1"/>
    <cellStyle name="Hipervínculo" xfId="2052" builtinId="8" hidden="1"/>
    <cellStyle name="Hipervínculo" xfId="2054" builtinId="8" hidden="1"/>
    <cellStyle name="Hipervínculo" xfId="2056" builtinId="8" hidden="1"/>
    <cellStyle name="Hipervínculo" xfId="2058" builtinId="8" hidden="1"/>
    <cellStyle name="Hipervínculo" xfId="2060" builtinId="8" hidden="1"/>
    <cellStyle name="Hipervínculo" xfId="2062" builtinId="8" hidden="1"/>
    <cellStyle name="Hipervínculo" xfId="2064" builtinId="8" hidden="1"/>
    <cellStyle name="Hipervínculo" xfId="2066" builtinId="8" hidden="1"/>
    <cellStyle name="Hipervínculo" xfId="2068" builtinId="8" hidden="1"/>
    <cellStyle name="Hipervínculo" xfId="2070" builtinId="8" hidden="1"/>
    <cellStyle name="Hipervínculo" xfId="2072" builtinId="8" hidden="1"/>
    <cellStyle name="Hipervínculo" xfId="2074" builtinId="8" hidden="1"/>
    <cellStyle name="Hipervínculo" xfId="2076" builtinId="8" hidden="1"/>
    <cellStyle name="Hipervínculo" xfId="2078" builtinId="8" hidden="1"/>
    <cellStyle name="Hipervínculo" xfId="2080" builtinId="8" hidden="1"/>
    <cellStyle name="Hipervínculo" xfId="2082" builtinId="8" hidden="1"/>
    <cellStyle name="Hipervínculo" xfId="2084" builtinId="8" hidden="1"/>
    <cellStyle name="Hipervínculo" xfId="2086" builtinId="8" hidden="1"/>
    <cellStyle name="Hipervínculo" xfId="2088" builtinId="8" hidden="1"/>
    <cellStyle name="Hipervínculo" xfId="2090" builtinId="8" hidden="1"/>
    <cellStyle name="Hipervínculo" xfId="2092" builtinId="8" hidden="1"/>
    <cellStyle name="Hipervínculo" xfId="2094" builtinId="8" hidden="1"/>
    <cellStyle name="Hipervínculo" xfId="2096" builtinId="8" hidden="1"/>
    <cellStyle name="Hipervínculo" xfId="2098" builtinId="8" hidden="1"/>
    <cellStyle name="Hipervínculo" xfId="2100" builtinId="8" hidden="1"/>
    <cellStyle name="Hipervínculo" xfId="2102" builtinId="8" hidden="1"/>
    <cellStyle name="Hipervínculo" xfId="2104" builtinId="8" hidden="1"/>
    <cellStyle name="Hipervínculo" xfId="2106" builtinId="8" hidden="1"/>
    <cellStyle name="Hipervínculo" xfId="2108" builtinId="8" hidden="1"/>
    <cellStyle name="Hipervínculo" xfId="2110" builtinId="8" hidden="1"/>
    <cellStyle name="Hipervínculo" xfId="2112" builtinId="8" hidden="1"/>
    <cellStyle name="Hipervínculo" xfId="2114" builtinId="8" hidden="1"/>
    <cellStyle name="Hipervínculo" xfId="2116" builtinId="8" hidden="1"/>
    <cellStyle name="Hipervínculo" xfId="2118" builtinId="8" hidden="1"/>
    <cellStyle name="Hipervínculo" xfId="2120" builtinId="8" hidden="1"/>
    <cellStyle name="Hipervínculo" xfId="2122" builtinId="8" hidden="1"/>
    <cellStyle name="Hipervínculo" xfId="2124" builtinId="8" hidden="1"/>
    <cellStyle name="Hipervínculo" xfId="2126" builtinId="8" hidden="1"/>
    <cellStyle name="Hipervínculo" xfId="2128" builtinId="8" hidden="1"/>
    <cellStyle name="Hipervínculo" xfId="2130" builtinId="8" hidden="1"/>
    <cellStyle name="Hipervínculo" xfId="2132" builtinId="8" hidden="1"/>
    <cellStyle name="Hipervínculo" xfId="2134" builtinId="8" hidden="1"/>
    <cellStyle name="Hipervínculo" xfId="2136" builtinId="8" hidden="1"/>
    <cellStyle name="Hipervínculo" xfId="2138" builtinId="8" hidden="1"/>
    <cellStyle name="Hipervínculo" xfId="2140" builtinId="8" hidden="1"/>
    <cellStyle name="Hipervínculo" xfId="2142" builtinId="8" hidden="1"/>
    <cellStyle name="Hipervínculo" xfId="2144" builtinId="8" hidden="1"/>
    <cellStyle name="Hipervínculo" xfId="2146" builtinId="8" hidden="1"/>
    <cellStyle name="Hipervínculo" xfId="2148" builtinId="8" hidden="1"/>
    <cellStyle name="Hipervínculo" xfId="2150" builtinId="8" hidden="1"/>
    <cellStyle name="Hipervínculo" xfId="2152" builtinId="8" hidden="1"/>
    <cellStyle name="Hipervínculo" xfId="2154" builtinId="8" hidden="1"/>
    <cellStyle name="Hipervínculo" xfId="2156" builtinId="8" hidden="1"/>
    <cellStyle name="Hipervínculo" xfId="2158" builtinId="8" hidden="1"/>
    <cellStyle name="Hipervínculo" xfId="2160" builtinId="8" hidden="1"/>
    <cellStyle name="Hipervínculo" xfId="2162" builtinId="8" hidden="1"/>
    <cellStyle name="Hipervínculo" xfId="2164" builtinId="8" hidden="1"/>
    <cellStyle name="Hipervínculo" xfId="2166" builtinId="8" hidden="1"/>
    <cellStyle name="Hipervínculo" xfId="2168" builtinId="8" hidden="1"/>
    <cellStyle name="Hipervínculo" xfId="2170" builtinId="8" hidden="1"/>
    <cellStyle name="Hipervínculo" xfId="2172" builtinId="8" hidden="1"/>
    <cellStyle name="Hipervínculo" xfId="2174" builtinId="8" hidden="1"/>
    <cellStyle name="Hipervínculo" xfId="2176" builtinId="8" hidden="1"/>
    <cellStyle name="Hipervínculo" xfId="2178" builtinId="8" hidden="1"/>
    <cellStyle name="Hipervínculo" xfId="2180" builtinId="8" hidden="1"/>
    <cellStyle name="Hipervínculo" xfId="2182" builtinId="8" hidden="1"/>
    <cellStyle name="Hipervínculo" xfId="2184" builtinId="8" hidden="1"/>
    <cellStyle name="Hipervínculo" xfId="2186" builtinId="8" hidden="1"/>
    <cellStyle name="Hipervínculo" xfId="2188" builtinId="8" hidden="1"/>
    <cellStyle name="Hipervínculo" xfId="2190" builtinId="8" hidden="1"/>
    <cellStyle name="Hipervínculo" xfId="2192" builtinId="8" hidden="1"/>
    <cellStyle name="Hipervínculo" xfId="2194" builtinId="8" hidden="1"/>
    <cellStyle name="Hipervínculo" xfId="2196" builtinId="8" hidden="1"/>
    <cellStyle name="Hipervínculo" xfId="2198" builtinId="8" hidden="1"/>
    <cellStyle name="Hipervínculo" xfId="2200" builtinId="8" hidden="1"/>
    <cellStyle name="Hipervínculo" xfId="2202" builtinId="8" hidden="1"/>
    <cellStyle name="Hipervínculo" xfId="2204" builtinId="8" hidden="1"/>
    <cellStyle name="Hipervínculo" xfId="2206" builtinId="8" hidden="1"/>
    <cellStyle name="Hipervínculo" xfId="2208" builtinId="8" hidden="1"/>
    <cellStyle name="Hipervínculo" xfId="2210" builtinId="8" hidden="1"/>
    <cellStyle name="Hipervínculo" xfId="2212" builtinId="8" hidden="1"/>
    <cellStyle name="Hipervínculo" xfId="2214" builtinId="8" hidden="1"/>
    <cellStyle name="Hipervínculo" xfId="2216" builtinId="8" hidden="1"/>
    <cellStyle name="Hipervínculo" xfId="2218" builtinId="8" hidden="1"/>
    <cellStyle name="Hipervínculo" xfId="2220" builtinId="8" hidden="1"/>
    <cellStyle name="Hipervínculo" xfId="2222" builtinId="8" hidden="1"/>
    <cellStyle name="Hipervínculo" xfId="2224" builtinId="8" hidden="1"/>
    <cellStyle name="Hipervínculo" xfId="2226" builtinId="8" hidden="1"/>
    <cellStyle name="Hipervínculo" xfId="2228" builtinId="8" hidden="1"/>
    <cellStyle name="Hipervínculo" xfId="2230" builtinId="8" hidden="1"/>
    <cellStyle name="Hipervínculo" xfId="2232" builtinId="8" hidden="1"/>
    <cellStyle name="Hipervínculo" xfId="2234" builtinId="8" hidden="1"/>
    <cellStyle name="Hipervínculo" xfId="2236" builtinId="8" hidden="1"/>
    <cellStyle name="Hipervínculo" xfId="2238" builtinId="8" hidden="1"/>
    <cellStyle name="Hipervínculo" xfId="2240" builtinId="8" hidden="1"/>
    <cellStyle name="Hipervínculo" xfId="2242" builtinId="8" hidden="1"/>
    <cellStyle name="Hipervínculo" xfId="2244" builtinId="8" hidden="1"/>
    <cellStyle name="Hipervínculo" xfId="2246" builtinId="8" hidden="1"/>
    <cellStyle name="Hipervínculo" xfId="2248" builtinId="8" hidden="1"/>
    <cellStyle name="Hipervínculo" xfId="2250" builtinId="8" hidden="1"/>
    <cellStyle name="Hipervínculo" xfId="2252" builtinId="8" hidden="1"/>
    <cellStyle name="Hipervínculo" xfId="2254" builtinId="8" hidden="1"/>
    <cellStyle name="Hipervínculo" xfId="2256" builtinId="8" hidden="1"/>
    <cellStyle name="Hipervínculo" xfId="2258" builtinId="8" hidden="1"/>
    <cellStyle name="Hipervínculo" xfId="2260" builtinId="8" hidden="1"/>
    <cellStyle name="Hipervínculo" xfId="2262" builtinId="8" hidden="1"/>
    <cellStyle name="Hipervínculo" xfId="2264" builtinId="8" hidden="1"/>
    <cellStyle name="Hipervínculo" xfId="2266" builtinId="8" hidden="1"/>
    <cellStyle name="Hipervínculo" xfId="2268" builtinId="8" hidden="1"/>
    <cellStyle name="Hipervínculo" xfId="2270" builtinId="8" hidden="1"/>
    <cellStyle name="Hipervínculo" xfId="2272" builtinId="8" hidden="1"/>
    <cellStyle name="Hipervínculo" xfId="2274" builtinId="8" hidden="1"/>
    <cellStyle name="Hipervínculo" xfId="2276" builtinId="8" hidden="1"/>
    <cellStyle name="Hipervínculo" xfId="2278" builtinId="8" hidden="1"/>
    <cellStyle name="Hipervínculo" xfId="2280" builtinId="8" hidden="1"/>
    <cellStyle name="Hipervínculo" xfId="2282" builtinId="8" hidden="1"/>
    <cellStyle name="Hipervínculo" xfId="2284" builtinId="8" hidden="1"/>
    <cellStyle name="Hipervínculo" xfId="2286" builtinId="8" hidden="1"/>
    <cellStyle name="Hipervínculo" xfId="2288" builtinId="8" hidden="1"/>
    <cellStyle name="Hipervínculo" xfId="2290" builtinId="8" hidden="1"/>
    <cellStyle name="Hipervínculo" xfId="2292" builtinId="8" hidden="1"/>
    <cellStyle name="Hipervínculo" xfId="2294" builtinId="8" hidden="1"/>
    <cellStyle name="Hipervínculo" xfId="2296" builtinId="8" hidden="1"/>
    <cellStyle name="Hipervínculo" xfId="2298" builtinId="8" hidden="1"/>
    <cellStyle name="Hipervínculo" xfId="2300" builtinId="8" hidden="1"/>
    <cellStyle name="Hipervínculo" xfId="2302" builtinId="8" hidden="1"/>
    <cellStyle name="Hipervínculo" xfId="2304" builtinId="8" hidden="1"/>
    <cellStyle name="Hipervínculo" xfId="2306" builtinId="8" hidden="1"/>
    <cellStyle name="Hipervínculo" xfId="2308" builtinId="8" hidden="1"/>
    <cellStyle name="Hipervínculo" xfId="2310" builtinId="8" hidden="1"/>
    <cellStyle name="Hipervínculo" xfId="2312" builtinId="8" hidden="1"/>
    <cellStyle name="Hipervínculo" xfId="2314" builtinId="8" hidden="1"/>
    <cellStyle name="Hipervínculo" xfId="2316" builtinId="8" hidden="1"/>
    <cellStyle name="Hipervínculo" xfId="2318" builtinId="8" hidden="1"/>
    <cellStyle name="Hipervínculo" xfId="2320" builtinId="8" hidden="1"/>
    <cellStyle name="Hipervínculo" xfId="2322" builtinId="8" hidden="1"/>
    <cellStyle name="Hipervínculo" xfId="2324" builtinId="8" hidden="1"/>
    <cellStyle name="Hipervínculo" xfId="2326" builtinId="8" hidden="1"/>
    <cellStyle name="Hipervínculo" xfId="2328" builtinId="8" hidden="1"/>
    <cellStyle name="Hipervínculo" xfId="2330" builtinId="8" hidden="1"/>
    <cellStyle name="Hipervínculo" xfId="2332" builtinId="8" hidden="1"/>
    <cellStyle name="Hipervínculo" xfId="2334" builtinId="8" hidden="1"/>
    <cellStyle name="Hipervínculo" xfId="2336" builtinId="8" hidden="1"/>
    <cellStyle name="Hipervínculo" xfId="2338" builtinId="8" hidden="1"/>
    <cellStyle name="Hipervínculo" xfId="2340" builtinId="8" hidden="1"/>
    <cellStyle name="Hipervínculo" xfId="2342" builtinId="8" hidden="1"/>
    <cellStyle name="Hipervínculo" xfId="2344" builtinId="8" hidden="1"/>
    <cellStyle name="Hipervínculo" xfId="2346" builtinId="8" hidden="1"/>
    <cellStyle name="Hipervínculo" xfId="2348" builtinId="8" hidden="1"/>
    <cellStyle name="Hipervínculo" xfId="2350" builtinId="8" hidden="1"/>
    <cellStyle name="Hipervínculo" xfId="2352" builtinId="8" hidden="1"/>
    <cellStyle name="Hipervínculo" xfId="2354" builtinId="8" hidden="1"/>
    <cellStyle name="Hipervínculo" xfId="2356" builtinId="8" hidden="1"/>
    <cellStyle name="Hipervínculo" xfId="2358" builtinId="8" hidden="1"/>
    <cellStyle name="Hipervínculo" xfId="2360" builtinId="8" hidden="1"/>
    <cellStyle name="Hipervínculo" xfId="2362" builtinId="8" hidden="1"/>
    <cellStyle name="Hipervínculo" xfId="2364" builtinId="8" hidden="1"/>
    <cellStyle name="Hipervínculo" xfId="2366" builtinId="8" hidden="1"/>
    <cellStyle name="Hipervínculo" xfId="2368" builtinId="8" hidden="1"/>
    <cellStyle name="Hipervínculo" xfId="2370" builtinId="8" hidden="1"/>
    <cellStyle name="Hipervínculo" xfId="2372" builtinId="8" hidden="1"/>
    <cellStyle name="Hipervínculo" xfId="2374" builtinId="8" hidden="1"/>
    <cellStyle name="Hipervínculo" xfId="2376" builtinId="8" hidden="1"/>
    <cellStyle name="Hipervínculo" xfId="2378" builtinId="8" hidden="1"/>
    <cellStyle name="Hipervínculo" xfId="2380" builtinId="8" hidden="1"/>
    <cellStyle name="Hipervínculo" xfId="2382" builtinId="8" hidden="1"/>
    <cellStyle name="Hipervínculo" xfId="2384" builtinId="8" hidden="1"/>
    <cellStyle name="Hipervínculo" xfId="2386" builtinId="8" hidden="1"/>
    <cellStyle name="Hipervínculo" xfId="2388" builtinId="8" hidden="1"/>
    <cellStyle name="Hipervínculo" xfId="2390" builtinId="8" hidden="1"/>
    <cellStyle name="Hipervínculo" xfId="2392" builtinId="8" hidden="1"/>
    <cellStyle name="Hipervínculo" xfId="2394" builtinId="8" hidden="1"/>
    <cellStyle name="Hipervínculo" xfId="2396" builtinId="8" hidden="1"/>
    <cellStyle name="Hipervínculo" xfId="2398" builtinId="8" hidden="1"/>
    <cellStyle name="Hipervínculo" xfId="2400" builtinId="8" hidden="1"/>
    <cellStyle name="Hipervínculo" xfId="2402" builtinId="8" hidden="1"/>
    <cellStyle name="Hipervínculo" xfId="2404" builtinId="8" hidden="1"/>
    <cellStyle name="Hipervínculo" xfId="2406" builtinId="8" hidden="1"/>
    <cellStyle name="Hipervínculo" xfId="2408" builtinId="8" hidden="1"/>
    <cellStyle name="Hipervínculo" xfId="2410" builtinId="8" hidden="1"/>
    <cellStyle name="Hipervínculo" xfId="2412" builtinId="8" hidden="1"/>
    <cellStyle name="Hipervínculo" xfId="2414" builtinId="8" hidden="1"/>
    <cellStyle name="Hipervínculo" xfId="2416" builtinId="8" hidden="1"/>
    <cellStyle name="Hipervínculo" xfId="2418" builtinId="8" hidden="1"/>
    <cellStyle name="Hipervínculo" xfId="2420" builtinId="8" hidden="1"/>
    <cellStyle name="Hipervínculo" xfId="2422" builtinId="8" hidden="1"/>
    <cellStyle name="Hipervínculo" xfId="2424" builtinId="8" hidden="1"/>
    <cellStyle name="Hipervínculo" xfId="2426" builtinId="8" hidden="1"/>
    <cellStyle name="Hipervínculo" xfId="2428" builtinId="8" hidden="1"/>
    <cellStyle name="Hipervínculo" xfId="2430" builtinId="8" hidden="1"/>
    <cellStyle name="Hipervínculo" xfId="2432" builtinId="8" hidden="1"/>
    <cellStyle name="Hipervínculo" xfId="2434" builtinId="8" hidden="1"/>
    <cellStyle name="Hipervínculo" xfId="2436" builtinId="8" hidden="1"/>
    <cellStyle name="Hipervínculo" xfId="2438" builtinId="8" hidden="1"/>
    <cellStyle name="Hipervínculo" xfId="2440" builtinId="8" hidden="1"/>
    <cellStyle name="Hipervínculo" xfId="2442" builtinId="8" hidden="1"/>
    <cellStyle name="Hipervínculo" xfId="2444" builtinId="8" hidden="1"/>
    <cellStyle name="Hipervínculo" xfId="2446" builtinId="8" hidden="1"/>
    <cellStyle name="Hipervínculo" xfId="2448" builtinId="8" hidden="1"/>
    <cellStyle name="Hipervínculo" xfId="2450" builtinId="8" hidden="1"/>
    <cellStyle name="Hipervínculo" xfId="2452" builtinId="8" hidden="1"/>
    <cellStyle name="Hipervínculo" xfId="2454" builtinId="8" hidden="1"/>
    <cellStyle name="Hipervínculo" xfId="2456" builtinId="8" hidden="1"/>
    <cellStyle name="Hipervínculo" xfId="2458" builtinId="8" hidden="1"/>
    <cellStyle name="Hipervínculo" xfId="2460" builtinId="8" hidden="1"/>
    <cellStyle name="Hipervínculo" xfId="2462" builtinId="8" hidden="1"/>
    <cellStyle name="Hipervínculo" xfId="2464" builtinId="8" hidden="1"/>
    <cellStyle name="Hipervínculo" xfId="2466" builtinId="8" hidden="1"/>
    <cellStyle name="Hipervínculo" xfId="2468" builtinId="8" hidden="1"/>
    <cellStyle name="Hipervínculo" xfId="2470" builtinId="8" hidden="1"/>
    <cellStyle name="Hipervínculo" xfId="2472" builtinId="8" hidden="1"/>
    <cellStyle name="Hipervínculo" xfId="2474" builtinId="8" hidden="1"/>
    <cellStyle name="Hipervínculo" xfId="2476" builtinId="8" hidden="1"/>
    <cellStyle name="Hipervínculo" xfId="2478" builtinId="8" hidden="1"/>
    <cellStyle name="Hipervínculo" xfId="2480" builtinId="8" hidden="1"/>
    <cellStyle name="Hipervínculo" xfId="2482" builtinId="8" hidden="1"/>
    <cellStyle name="Hipervínculo" xfId="2484" builtinId="8" hidden="1"/>
    <cellStyle name="Hipervínculo" xfId="2486" builtinId="8" hidden="1"/>
    <cellStyle name="Hipervínculo" xfId="2488" builtinId="8" hidden="1"/>
    <cellStyle name="Hipervínculo" xfId="2490" builtinId="8" hidden="1"/>
    <cellStyle name="Hipervínculo" xfId="2492" builtinId="8" hidden="1"/>
    <cellStyle name="Hipervínculo" xfId="2494" builtinId="8" hidden="1"/>
    <cellStyle name="Hipervínculo" xfId="2496" builtinId="8" hidden="1"/>
    <cellStyle name="Hipervínculo" xfId="2498" builtinId="8" hidden="1"/>
    <cellStyle name="Hipervínculo" xfId="2500" builtinId="8" hidden="1"/>
    <cellStyle name="Hipervínculo" xfId="2502" builtinId="8" hidden="1"/>
    <cellStyle name="Hipervínculo" xfId="2504" builtinId="8" hidden="1"/>
    <cellStyle name="Hipervínculo" xfId="2506" builtinId="8" hidden="1"/>
    <cellStyle name="Hipervínculo" xfId="2508" builtinId="8" hidden="1"/>
    <cellStyle name="Hipervínculo" xfId="2510" builtinId="8" hidden="1"/>
    <cellStyle name="Hipervínculo" xfId="2512" builtinId="8" hidden="1"/>
    <cellStyle name="Hipervínculo" xfId="2514" builtinId="8" hidden="1"/>
    <cellStyle name="Hipervínculo" xfId="2516" builtinId="8" hidden="1"/>
    <cellStyle name="Hipervínculo" xfId="2518" builtinId="8" hidden="1"/>
    <cellStyle name="Hipervínculo" xfId="2520" builtinId="8" hidden="1"/>
    <cellStyle name="Hipervínculo" xfId="2522" builtinId="8" hidden="1"/>
    <cellStyle name="Hipervínculo" xfId="2524" builtinId="8" hidden="1"/>
    <cellStyle name="Hipervínculo" xfId="2526" builtinId="8" hidden="1"/>
    <cellStyle name="Hipervínculo" xfId="2528" builtinId="8" hidden="1"/>
    <cellStyle name="Hipervínculo" xfId="2530" builtinId="8" hidden="1"/>
    <cellStyle name="Hipervínculo" xfId="2532" builtinId="8" hidden="1"/>
    <cellStyle name="Hipervínculo" xfId="2534" builtinId="8" hidden="1"/>
    <cellStyle name="Hipervínculo" xfId="2536" builtinId="8" hidden="1"/>
    <cellStyle name="Hipervínculo" xfId="2538" builtinId="8" hidden="1"/>
    <cellStyle name="Hipervínculo" xfId="2540" builtinId="8" hidden="1"/>
    <cellStyle name="Hipervínculo" xfId="2542" builtinId="8" hidden="1"/>
    <cellStyle name="Hipervínculo" xfId="2544" builtinId="8" hidden="1"/>
    <cellStyle name="Hipervínculo" xfId="2546" builtinId="8" hidden="1"/>
    <cellStyle name="Hipervínculo" xfId="2548" builtinId="8" hidden="1"/>
    <cellStyle name="Hipervínculo" xfId="2550" builtinId="8" hidden="1"/>
    <cellStyle name="Hipervínculo" xfId="2552" builtinId="8" hidden="1"/>
    <cellStyle name="Hipervínculo" xfId="2554" builtinId="8" hidden="1"/>
    <cellStyle name="Hipervínculo" xfId="2556" builtinId="8" hidden="1"/>
    <cellStyle name="Hipervínculo" xfId="2558" builtinId="8" hidden="1"/>
    <cellStyle name="Hipervínculo" xfId="2560" builtinId="8" hidden="1"/>
    <cellStyle name="Hipervínculo" xfId="2562" builtinId="8" hidden="1"/>
    <cellStyle name="Hipervínculo" xfId="2564" builtinId="8" hidden="1"/>
    <cellStyle name="Hipervínculo" xfId="2566" builtinId="8" hidden="1"/>
    <cellStyle name="Hipervínculo" xfId="2568" builtinId="8" hidden="1"/>
    <cellStyle name="Hipervínculo" xfId="2570" builtinId="8" hidden="1"/>
    <cellStyle name="Hipervínculo" xfId="2572" builtinId="8" hidden="1"/>
    <cellStyle name="Hipervínculo" xfId="2574" builtinId="8" hidden="1"/>
    <cellStyle name="Hipervínculo" xfId="2576" builtinId="8" hidden="1"/>
    <cellStyle name="Hipervínculo" xfId="2578" builtinId="8" hidden="1"/>
    <cellStyle name="Hipervínculo" xfId="2580" builtinId="8" hidden="1"/>
    <cellStyle name="Hipervínculo" xfId="2582" builtinId="8" hidden="1"/>
    <cellStyle name="Hipervínculo" xfId="2584" builtinId="8" hidden="1"/>
    <cellStyle name="Hipervínculo" xfId="2586" builtinId="8" hidden="1"/>
    <cellStyle name="Hipervínculo" xfId="2588" builtinId="8" hidden="1"/>
    <cellStyle name="Hipervínculo" xfId="2590" builtinId="8" hidden="1"/>
    <cellStyle name="Hipervínculo" xfId="2592" builtinId="8" hidden="1"/>
    <cellStyle name="Hipervínculo" xfId="2594" builtinId="8" hidden="1"/>
    <cellStyle name="Hipervínculo" xfId="2596" builtinId="8" hidden="1"/>
    <cellStyle name="Hipervínculo" xfId="2598" builtinId="8" hidden="1"/>
    <cellStyle name="Hipervínculo" xfId="2600" builtinId="8" hidden="1"/>
    <cellStyle name="Hipervínculo" xfId="2602" builtinId="8" hidden="1"/>
    <cellStyle name="Hipervínculo" xfId="2604" builtinId="8" hidden="1"/>
    <cellStyle name="Hipervínculo" xfId="2606" builtinId="8" hidden="1"/>
    <cellStyle name="Hipervínculo" xfId="2608" builtinId="8" hidden="1"/>
    <cellStyle name="Hipervínculo" xfId="2610" builtinId="8" hidden="1"/>
    <cellStyle name="Hipervínculo" xfId="2612" builtinId="8" hidden="1"/>
    <cellStyle name="Hipervínculo" xfId="2614" builtinId="8" hidden="1"/>
    <cellStyle name="Hipervínculo" xfId="2616" builtinId="8" hidden="1"/>
    <cellStyle name="Hipervínculo" xfId="2618" builtinId="8" hidden="1"/>
    <cellStyle name="Hipervínculo" xfId="2620" builtinId="8" hidden="1"/>
    <cellStyle name="Hipervínculo" xfId="2622" builtinId="8" hidden="1"/>
    <cellStyle name="Hipervínculo" xfId="2624" builtinId="8" hidden="1"/>
    <cellStyle name="Hipervínculo" xfId="2626" builtinId="8" hidden="1"/>
    <cellStyle name="Hipervínculo" xfId="2628" builtinId="8" hidden="1"/>
    <cellStyle name="Hipervínculo" xfId="2630" builtinId="8" hidden="1"/>
    <cellStyle name="Hipervínculo" xfId="2632" builtinId="8" hidden="1"/>
    <cellStyle name="Hipervínculo" xfId="2634" builtinId="8" hidden="1"/>
    <cellStyle name="Hipervínculo" xfId="2636" builtinId="8" hidden="1"/>
    <cellStyle name="Hipervínculo" xfId="2638" builtinId="8" hidden="1"/>
    <cellStyle name="Hipervínculo" xfId="2640" builtinId="8" hidden="1"/>
    <cellStyle name="Hipervínculo" xfId="2642" builtinId="8" hidden="1"/>
    <cellStyle name="Hipervínculo" xfId="2644" builtinId="8" hidden="1"/>
    <cellStyle name="Hipervínculo" xfId="2646" builtinId="8" hidden="1"/>
    <cellStyle name="Hipervínculo" xfId="2648" builtinId="8" hidden="1"/>
    <cellStyle name="Hipervínculo" xfId="2650" builtinId="8" hidden="1"/>
    <cellStyle name="Hipervínculo" xfId="2652" builtinId="8" hidden="1"/>
    <cellStyle name="Hipervínculo" xfId="2654" builtinId="8" hidden="1"/>
    <cellStyle name="Hipervínculo" xfId="2656" builtinId="8" hidden="1"/>
    <cellStyle name="Hipervínculo" xfId="2658" builtinId="8" hidden="1"/>
    <cellStyle name="Hipervínculo" xfId="2660" builtinId="8" hidden="1"/>
    <cellStyle name="Hipervínculo" xfId="2662" builtinId="8" hidden="1"/>
    <cellStyle name="Hipervínculo" xfId="2664" builtinId="8" hidden="1"/>
    <cellStyle name="Hipervínculo" xfId="2666" builtinId="8" hidden="1"/>
    <cellStyle name="Hipervínculo" xfId="2668" builtinId="8" hidden="1"/>
    <cellStyle name="Hipervínculo" xfId="2670" builtinId="8" hidden="1"/>
    <cellStyle name="Hipervínculo" xfId="2672" builtinId="8" hidden="1"/>
    <cellStyle name="Hipervínculo" xfId="2674" builtinId="8" hidden="1"/>
    <cellStyle name="Hipervínculo" xfId="2676" builtinId="8" hidden="1"/>
    <cellStyle name="Hipervínculo" xfId="2678" builtinId="8" hidden="1"/>
    <cellStyle name="Hipervínculo" xfId="2680" builtinId="8" hidden="1"/>
    <cellStyle name="Hipervínculo" xfId="2682" builtinId="8" hidden="1"/>
    <cellStyle name="Hipervínculo" xfId="2684" builtinId="8" hidden="1"/>
    <cellStyle name="Hipervínculo" xfId="2686" builtinId="8" hidden="1"/>
    <cellStyle name="Hipervínculo" xfId="2688" builtinId="8" hidden="1"/>
    <cellStyle name="Hipervínculo" xfId="2690" builtinId="8" hidden="1"/>
    <cellStyle name="Hipervínculo" xfId="2692" builtinId="8" hidden="1"/>
    <cellStyle name="Hipervínculo" xfId="2694" builtinId="8" hidden="1"/>
    <cellStyle name="Hipervínculo" xfId="2696" builtinId="8" hidden="1"/>
    <cellStyle name="Hipervínculo" xfId="2698" builtinId="8" hidden="1"/>
    <cellStyle name="Hipervínculo" xfId="2700" builtinId="8" hidden="1"/>
    <cellStyle name="Hipervínculo" xfId="2702" builtinId="8" hidden="1"/>
    <cellStyle name="Hipervínculo" xfId="2704" builtinId="8" hidden="1"/>
    <cellStyle name="Hipervínculo" xfId="2706" builtinId="8" hidden="1"/>
    <cellStyle name="Hipervínculo" xfId="2708" builtinId="8" hidden="1"/>
    <cellStyle name="Hipervínculo" xfId="2710" builtinId="8" hidden="1"/>
    <cellStyle name="Hipervínculo" xfId="2712" builtinId="8" hidden="1"/>
    <cellStyle name="Hipervínculo" xfId="2714" builtinId="8" hidden="1"/>
    <cellStyle name="Hipervínculo" xfId="2716" builtinId="8" hidden="1"/>
    <cellStyle name="Hipervínculo" xfId="2718" builtinId="8" hidden="1"/>
    <cellStyle name="Hipervínculo" xfId="2720" builtinId="8" hidden="1"/>
    <cellStyle name="Hipervínculo" xfId="2722" builtinId="8" hidden="1"/>
    <cellStyle name="Hipervínculo" xfId="2724" builtinId="8" hidden="1"/>
    <cellStyle name="Hipervínculo" xfId="2726" builtinId="8" hidden="1"/>
    <cellStyle name="Hipervínculo" xfId="2728" builtinId="8" hidden="1"/>
    <cellStyle name="Hipervínculo" xfId="2730" builtinId="8" hidden="1"/>
    <cellStyle name="Hipervínculo" xfId="2732" builtinId="8" hidden="1"/>
    <cellStyle name="Hipervínculo" xfId="2734" builtinId="8" hidden="1"/>
    <cellStyle name="Hipervínculo" xfId="2736" builtinId="8" hidden="1"/>
    <cellStyle name="Hipervínculo" xfId="2738" builtinId="8" hidden="1"/>
    <cellStyle name="Hipervínculo" xfId="2740" builtinId="8" hidden="1"/>
    <cellStyle name="Hipervínculo" xfId="2742" builtinId="8" hidden="1"/>
    <cellStyle name="Hipervínculo" xfId="2744" builtinId="8" hidden="1"/>
    <cellStyle name="Hipervínculo" xfId="2746" builtinId="8" hidden="1"/>
    <cellStyle name="Hipervínculo" xfId="2748" builtinId="8" hidden="1"/>
    <cellStyle name="Hipervínculo" xfId="2750" builtinId="8" hidden="1"/>
    <cellStyle name="Hipervínculo" xfId="2752" builtinId="8" hidden="1"/>
    <cellStyle name="Hipervínculo" xfId="2754" builtinId="8" hidden="1"/>
    <cellStyle name="Hipervínculo" xfId="2756" builtinId="8" hidden="1"/>
    <cellStyle name="Hipervínculo" xfId="2758" builtinId="8" hidden="1"/>
    <cellStyle name="Hipervínculo" xfId="2760" builtinId="8" hidden="1"/>
    <cellStyle name="Hipervínculo" xfId="2762" builtinId="8" hidden="1"/>
    <cellStyle name="Hipervínculo" xfId="2764" builtinId="8" hidden="1"/>
    <cellStyle name="Hipervínculo" xfId="2766" builtinId="8" hidden="1"/>
    <cellStyle name="Hipervínculo" xfId="2768" builtinId="8" hidden="1"/>
    <cellStyle name="Hipervínculo" xfId="2770" builtinId="8" hidden="1"/>
    <cellStyle name="Hipervínculo" xfId="2772" builtinId="8" hidden="1"/>
    <cellStyle name="Hipervínculo" xfId="2774" builtinId="8" hidden="1"/>
    <cellStyle name="Hipervínculo" xfId="2776" builtinId="8" hidden="1"/>
    <cellStyle name="Hipervínculo" xfId="2778" builtinId="8" hidden="1"/>
    <cellStyle name="Hipervínculo" xfId="2780" builtinId="8" hidden="1"/>
    <cellStyle name="Hipervínculo" xfId="2782" builtinId="8" hidden="1"/>
    <cellStyle name="Hipervínculo" xfId="2784" builtinId="8" hidden="1"/>
    <cellStyle name="Hipervínculo" xfId="2786" builtinId="8" hidden="1"/>
    <cellStyle name="Hipervínculo" xfId="2788" builtinId="8" hidden="1"/>
    <cellStyle name="Hipervínculo" xfId="2790" builtinId="8" hidden="1"/>
    <cellStyle name="Hipervínculo" xfId="2792" builtinId="8" hidden="1"/>
    <cellStyle name="Hipervínculo" xfId="2794" builtinId="8" hidden="1"/>
    <cellStyle name="Hipervínculo" xfId="2796" builtinId="8" hidden="1"/>
    <cellStyle name="Hipervínculo" xfId="2798" builtinId="8" hidden="1"/>
    <cellStyle name="Hipervínculo" xfId="2800" builtinId="8" hidden="1"/>
    <cellStyle name="Hipervínculo" xfId="2802" builtinId="8" hidden="1"/>
    <cellStyle name="Hipervínculo" xfId="2804" builtinId="8" hidden="1"/>
    <cellStyle name="Hipervínculo" xfId="2806" builtinId="8" hidden="1"/>
    <cellStyle name="Hipervínculo" xfId="2808" builtinId="8" hidden="1"/>
    <cellStyle name="Hipervínculo" xfId="2810" builtinId="8" hidden="1"/>
    <cellStyle name="Hipervínculo" xfId="2812" builtinId="8" hidden="1"/>
    <cellStyle name="Hipervínculo" xfId="2814" builtinId="8" hidden="1"/>
    <cellStyle name="Hipervínculo" xfId="2816" builtinId="8" hidden="1"/>
    <cellStyle name="Hipervínculo" xfId="2818" builtinId="8" hidden="1"/>
    <cellStyle name="Hipervínculo" xfId="2820" builtinId="8" hidden="1"/>
    <cellStyle name="Hipervínculo" xfId="2822" builtinId="8" hidden="1"/>
    <cellStyle name="Hipervínculo" xfId="2824" builtinId="8" hidden="1"/>
    <cellStyle name="Hipervínculo" xfId="2826" builtinId="8" hidden="1"/>
    <cellStyle name="Hipervínculo" xfId="2828" builtinId="8" hidden="1"/>
    <cellStyle name="Hipervínculo" xfId="2830" builtinId="8" hidden="1"/>
    <cellStyle name="Hipervínculo" xfId="2832" builtinId="8" hidden="1"/>
    <cellStyle name="Hipervínculo" xfId="2834" builtinId="8" hidden="1"/>
    <cellStyle name="Hipervínculo" xfId="2836" builtinId="8" hidden="1"/>
    <cellStyle name="Hipervínculo" xfId="2838" builtinId="8" hidden="1"/>
    <cellStyle name="Hipervínculo" xfId="2840" builtinId="8" hidden="1"/>
    <cellStyle name="Hipervínculo" xfId="2842" builtinId="8" hidden="1"/>
    <cellStyle name="Hipervínculo" xfId="2844" builtinId="8" hidden="1"/>
    <cellStyle name="Hipervínculo" xfId="2846" builtinId="8" hidden="1"/>
    <cellStyle name="Hipervínculo" xfId="2848" builtinId="8" hidden="1"/>
    <cellStyle name="Hipervínculo" xfId="2850" builtinId="8" hidden="1"/>
    <cellStyle name="Hipervínculo" xfId="2852" builtinId="8" hidden="1"/>
    <cellStyle name="Hipervínculo" xfId="2854" builtinId="8" hidden="1"/>
    <cellStyle name="Hipervínculo" xfId="2856" builtinId="8" hidden="1"/>
    <cellStyle name="Hipervínculo" xfId="2858" builtinId="8" hidden="1"/>
    <cellStyle name="Hipervínculo" xfId="2860" builtinId="8" hidden="1"/>
    <cellStyle name="Hipervínculo" xfId="2862" builtinId="8" hidden="1"/>
    <cellStyle name="Hipervínculo" xfId="2864" builtinId="8" hidden="1"/>
    <cellStyle name="Hipervínculo" xfId="2866" builtinId="8" hidden="1"/>
    <cellStyle name="Hipervínculo" xfId="2868" builtinId="8" hidden="1"/>
    <cellStyle name="Hipervínculo" xfId="2870" builtinId="8" hidden="1"/>
    <cellStyle name="Hipervínculo" xfId="2872" builtinId="8" hidden="1"/>
    <cellStyle name="Hipervínculo" xfId="2874" builtinId="8" hidden="1"/>
    <cellStyle name="Hipervínculo" xfId="2876" builtinId="8" hidden="1"/>
    <cellStyle name="Hipervínculo" xfId="2878" builtinId="8" hidden="1"/>
    <cellStyle name="Hipervínculo" xfId="2880" builtinId="8" hidden="1"/>
    <cellStyle name="Hipervínculo" xfId="2882" builtinId="8" hidden="1"/>
    <cellStyle name="Hipervínculo" xfId="2884" builtinId="8" hidden="1"/>
    <cellStyle name="Hipervínculo" xfId="2886" builtinId="8" hidden="1"/>
    <cellStyle name="Hipervínculo" xfId="2888" builtinId="8" hidden="1"/>
    <cellStyle name="Hipervínculo" xfId="2890" builtinId="8" hidden="1"/>
    <cellStyle name="Hipervínculo" xfId="2892" builtinId="8" hidden="1"/>
    <cellStyle name="Hipervínculo" xfId="2894" builtinId="8" hidden="1"/>
    <cellStyle name="Hipervínculo" xfId="2896" builtinId="8" hidden="1"/>
    <cellStyle name="Hipervínculo" xfId="2898" builtinId="8" hidden="1"/>
    <cellStyle name="Hipervínculo" xfId="2900" builtinId="8" hidden="1"/>
    <cellStyle name="Hipervínculo" xfId="2902" builtinId="8" hidden="1"/>
    <cellStyle name="Hipervínculo" xfId="2904" builtinId="8" hidden="1"/>
    <cellStyle name="Hipervínculo" xfId="2906" builtinId="8" hidden="1"/>
    <cellStyle name="Hipervínculo" xfId="2908" builtinId="8" hidden="1"/>
    <cellStyle name="Hipervínculo" xfId="2910" builtinId="8" hidden="1"/>
    <cellStyle name="Hipervínculo" xfId="2912" builtinId="8" hidden="1"/>
    <cellStyle name="Hipervínculo" xfId="2914" builtinId="8" hidden="1"/>
    <cellStyle name="Hipervínculo" xfId="2916" builtinId="8" hidden="1"/>
    <cellStyle name="Hipervínculo" xfId="2918" builtinId="8" hidden="1"/>
    <cellStyle name="Hipervínculo" xfId="2920" builtinId="8" hidden="1"/>
    <cellStyle name="Hipervínculo" xfId="2922" builtinId="8" hidden="1"/>
    <cellStyle name="Hipervínculo" xfId="2924" builtinId="8" hidden="1"/>
    <cellStyle name="Hipervínculo" xfId="2926" builtinId="8" hidden="1"/>
    <cellStyle name="Hipervínculo" xfId="2928" builtinId="8" hidden="1"/>
    <cellStyle name="Hipervínculo" xfId="2930" builtinId="8" hidden="1"/>
    <cellStyle name="Hipervínculo" xfId="2932" builtinId="8" hidden="1"/>
    <cellStyle name="Hipervínculo" xfId="2934" builtinId="8" hidden="1"/>
    <cellStyle name="Hipervínculo" xfId="2936" builtinId="8" hidden="1"/>
    <cellStyle name="Hipervínculo" xfId="2938" builtinId="8" hidden="1"/>
    <cellStyle name="Hipervínculo" xfId="2940" builtinId="8" hidden="1"/>
    <cellStyle name="Hipervínculo" xfId="2942" builtinId="8" hidden="1"/>
    <cellStyle name="Hipervínculo" xfId="2944" builtinId="8" hidden="1"/>
    <cellStyle name="Hipervínculo" xfId="2946" builtinId="8" hidden="1"/>
    <cellStyle name="Hipervínculo" xfId="2948" builtinId="8" hidden="1"/>
    <cellStyle name="Hipervínculo" xfId="2950" builtinId="8" hidden="1"/>
    <cellStyle name="Hipervínculo" xfId="2952" builtinId="8" hidden="1"/>
    <cellStyle name="Hipervínculo" xfId="2954" builtinId="8" hidden="1"/>
    <cellStyle name="Hipervínculo" xfId="2956" builtinId="8" hidden="1"/>
    <cellStyle name="Hipervínculo" xfId="2958" builtinId="8" hidden="1"/>
    <cellStyle name="Hipervínculo" xfId="2960" builtinId="8" hidden="1"/>
    <cellStyle name="Hipervínculo" xfId="2962" builtinId="8" hidden="1"/>
    <cellStyle name="Hipervínculo" xfId="2964" builtinId="8" hidden="1"/>
    <cellStyle name="Hipervínculo" xfId="2966" builtinId="8" hidden="1"/>
    <cellStyle name="Hipervínculo" xfId="2968" builtinId="8" hidden="1"/>
    <cellStyle name="Hipervínculo" xfId="2970" builtinId="8" hidden="1"/>
    <cellStyle name="Hipervínculo" xfId="2972" builtinId="8" hidden="1"/>
    <cellStyle name="Hipervínculo" xfId="2974" builtinId="8" hidden="1"/>
    <cellStyle name="Hipervínculo" xfId="2976" builtinId="8" hidden="1"/>
    <cellStyle name="Hipervínculo" xfId="2978" builtinId="8" hidden="1"/>
    <cellStyle name="Hipervínculo" xfId="2980" builtinId="8" hidden="1"/>
    <cellStyle name="Hipervínculo" xfId="2982" builtinId="8" hidden="1"/>
    <cellStyle name="Hipervínculo" xfId="2984" builtinId="8" hidden="1"/>
    <cellStyle name="Hipervínculo" xfId="2986" builtinId="8" hidden="1"/>
    <cellStyle name="Hipervínculo" xfId="2988" builtinId="8" hidden="1"/>
    <cellStyle name="Hipervínculo" xfId="2990" builtinId="8" hidden="1"/>
    <cellStyle name="Hipervínculo" xfId="2992" builtinId="8" hidden="1"/>
    <cellStyle name="Hipervínculo" xfId="2994" builtinId="8" hidden="1"/>
    <cellStyle name="Hipervínculo" xfId="2996" builtinId="8" hidden="1"/>
    <cellStyle name="Hipervínculo" xfId="2998" builtinId="8" hidden="1"/>
    <cellStyle name="Hipervínculo" xfId="3000" builtinId="8" hidden="1"/>
    <cellStyle name="Hipervínculo" xfId="3002" builtinId="8" hidden="1"/>
    <cellStyle name="Hipervínculo" xfId="3004" builtinId="8" hidden="1"/>
    <cellStyle name="Hipervínculo" xfId="3006" builtinId="8" hidden="1"/>
    <cellStyle name="Hipervínculo" xfId="3008" builtinId="8" hidden="1"/>
    <cellStyle name="Hipervínculo" xfId="3010" builtinId="8" hidden="1"/>
    <cellStyle name="Hipervínculo" xfId="3012" builtinId="8" hidden="1"/>
    <cellStyle name="Hipervínculo" xfId="3014" builtinId="8" hidden="1"/>
    <cellStyle name="Hipervínculo" xfId="3016" builtinId="8" hidden="1"/>
    <cellStyle name="Hipervínculo" xfId="3018" builtinId="8" hidden="1"/>
    <cellStyle name="Hipervínculo" xfId="3020" builtinId="8" hidden="1"/>
    <cellStyle name="Hipervínculo" xfId="3022" builtinId="8" hidden="1"/>
    <cellStyle name="Hipervínculo" xfId="3024" builtinId="8" hidden="1"/>
    <cellStyle name="Hipervínculo" xfId="3026" builtinId="8" hidden="1"/>
    <cellStyle name="Hipervínculo" xfId="3028" builtinId="8" hidden="1"/>
    <cellStyle name="Hipervínculo" xfId="3030" builtinId="8" hidden="1"/>
    <cellStyle name="Hipervínculo" xfId="3032" builtinId="8" hidden="1"/>
    <cellStyle name="Hipervínculo" xfId="3034" builtinId="8" hidden="1"/>
    <cellStyle name="Hipervínculo" xfId="3036" builtinId="8" hidden="1"/>
    <cellStyle name="Hipervínculo" xfId="3038" builtinId="8" hidden="1"/>
    <cellStyle name="Hipervínculo" xfId="3040" builtinId="8" hidden="1"/>
    <cellStyle name="Hipervínculo" xfId="3042" builtinId="8" hidden="1"/>
    <cellStyle name="Hipervínculo" xfId="3044" builtinId="8" hidden="1"/>
    <cellStyle name="Hipervínculo" xfId="3046" builtinId="8" hidden="1"/>
    <cellStyle name="Hipervínculo" xfId="3048" builtinId="8" hidden="1"/>
    <cellStyle name="Hipervínculo" xfId="3050" builtinId="8" hidden="1"/>
    <cellStyle name="Hipervínculo" xfId="3052" builtinId="8" hidden="1"/>
    <cellStyle name="Hipervínculo" xfId="3054" builtinId="8" hidden="1"/>
    <cellStyle name="Hipervínculo" xfId="3056" builtinId="8" hidden="1"/>
    <cellStyle name="Hipervínculo" xfId="3058" builtinId="8" hidden="1"/>
    <cellStyle name="Hipervínculo" xfId="3060" builtinId="8" hidden="1"/>
    <cellStyle name="Hipervínculo" xfId="3062" builtinId="8" hidden="1"/>
    <cellStyle name="Hipervínculo" xfId="3064" builtinId="8" hidden="1"/>
    <cellStyle name="Hipervínculo" xfId="3066" builtinId="8" hidden="1"/>
    <cellStyle name="Hipervínculo" xfId="3068" builtinId="8" hidden="1"/>
    <cellStyle name="Hipervínculo" xfId="3070" builtinId="8" hidden="1"/>
    <cellStyle name="Hipervínculo" xfId="3072" builtinId="8" hidden="1"/>
    <cellStyle name="Hipervínculo" xfId="3074" builtinId="8" hidden="1"/>
    <cellStyle name="Hipervínculo" xfId="3076" builtinId="8" hidden="1"/>
    <cellStyle name="Hipervínculo" xfId="3078" builtinId="8" hidden="1"/>
    <cellStyle name="Hipervínculo" xfId="3080" builtinId="8" hidden="1"/>
    <cellStyle name="Hipervínculo" xfId="3082" builtinId="8" hidden="1"/>
    <cellStyle name="Hipervínculo" xfId="3084" builtinId="8" hidden="1"/>
    <cellStyle name="Hipervínculo" xfId="3086" builtinId="8" hidden="1"/>
    <cellStyle name="Hipervínculo" xfId="3088" builtinId="8" hidden="1"/>
    <cellStyle name="Hipervínculo" xfId="3090" builtinId="8" hidden="1"/>
    <cellStyle name="Hipervínculo" xfId="3092" builtinId="8" hidden="1"/>
    <cellStyle name="Hipervínculo" xfId="3094" builtinId="8" hidden="1"/>
    <cellStyle name="Hipervínculo" xfId="3096" builtinId="8" hidden="1"/>
    <cellStyle name="Hipervínculo" xfId="3098" builtinId="8" hidden="1"/>
    <cellStyle name="Hipervínculo" xfId="3100" builtinId="8" hidden="1"/>
    <cellStyle name="Hipervínculo" xfId="3102" builtinId="8" hidden="1"/>
    <cellStyle name="Hipervínculo" xfId="3104" builtinId="8" hidden="1"/>
    <cellStyle name="Hipervínculo" xfId="3106" builtinId="8" hidden="1"/>
    <cellStyle name="Hipervínculo" xfId="3108" builtinId="8" hidden="1"/>
    <cellStyle name="Hipervínculo" xfId="3110" builtinId="8" hidden="1"/>
    <cellStyle name="Hipervínculo" xfId="3112" builtinId="8" hidden="1"/>
    <cellStyle name="Hipervínculo" xfId="3114" builtinId="8" hidden="1"/>
    <cellStyle name="Hipervínculo" xfId="3116" builtinId="8" hidden="1"/>
    <cellStyle name="Hipervínculo" xfId="3118" builtinId="8" hidden="1"/>
    <cellStyle name="Hipervínculo" xfId="3120" builtinId="8" hidden="1"/>
    <cellStyle name="Hipervínculo" xfId="3122" builtinId="8" hidden="1"/>
    <cellStyle name="Hipervínculo" xfId="3124" builtinId="8" hidden="1"/>
    <cellStyle name="Hipervínculo" xfId="3126" builtinId="8" hidden="1"/>
    <cellStyle name="Hipervínculo" xfId="3129" builtinId="8" hidden="1"/>
    <cellStyle name="Hipervínculo" xfId="3131" builtinId="8" hidden="1"/>
    <cellStyle name="Hipervínculo" xfId="3133" builtinId="8" hidden="1"/>
    <cellStyle name="Hipervínculo" xfId="3135" builtinId="8" hidden="1"/>
    <cellStyle name="Hipervínculo" xfId="3137" builtinId="8" hidden="1"/>
    <cellStyle name="Hipervínculo" xfId="3139" builtinId="8" hidden="1"/>
    <cellStyle name="Hipervínculo" xfId="3141" builtinId="8" hidden="1"/>
    <cellStyle name="Hipervínculo" xfId="3143" builtinId="8" hidden="1"/>
    <cellStyle name="Hipervínculo" xfId="3145" builtinId="8" hidden="1"/>
    <cellStyle name="Hipervínculo" xfId="3147" builtinId="8" hidden="1"/>
    <cellStyle name="Hipervínculo" xfId="3149" builtinId="8" hidden="1"/>
    <cellStyle name="Hipervínculo" xfId="3151" builtinId="8" hidden="1"/>
    <cellStyle name="Hipervínculo" xfId="3153" builtinId="8" hidden="1"/>
    <cellStyle name="Hipervínculo" xfId="3155" builtinId="8" hidden="1"/>
    <cellStyle name="Hipervínculo" xfId="3157" builtinId="8" hidden="1"/>
    <cellStyle name="Hipervínculo" xfId="3159" builtinId="8" hidden="1"/>
    <cellStyle name="Hipervínculo" xfId="3161" builtinId="8" hidden="1"/>
    <cellStyle name="Hipervínculo" xfId="3163" builtinId="8" hidden="1"/>
    <cellStyle name="Hipervínculo" xfId="3165" builtinId="8" hidden="1"/>
    <cellStyle name="Hipervínculo" xfId="3167" builtinId="8" hidden="1"/>
    <cellStyle name="Hipervínculo" xfId="3169" builtinId="8" hidden="1"/>
    <cellStyle name="Hipervínculo" xfId="3171" builtinId="8" hidden="1"/>
    <cellStyle name="Hipervínculo" xfId="3173" builtinId="8" hidden="1"/>
    <cellStyle name="Hipervínculo" xfId="3175" builtinId="8" hidden="1"/>
    <cellStyle name="Hipervínculo" xfId="3177" builtinId="8" hidden="1"/>
    <cellStyle name="Hipervínculo" xfId="3179" builtinId="8" hidden="1"/>
    <cellStyle name="Hipervínculo" xfId="3181" builtinId="8" hidden="1"/>
    <cellStyle name="Hipervínculo" xfId="3183" builtinId="8" hidden="1"/>
    <cellStyle name="Hipervínculo" xfId="3185" builtinId="8" hidden="1"/>
    <cellStyle name="Hipervínculo" xfId="3187" builtinId="8" hidden="1"/>
    <cellStyle name="Hipervínculo" xfId="3189" builtinId="8" hidden="1"/>
    <cellStyle name="Hipervínculo" xfId="3191" builtinId="8" hidden="1"/>
    <cellStyle name="Hipervínculo" xfId="3193" builtinId="8" hidden="1"/>
    <cellStyle name="Hipervínculo" xfId="3195" builtinId="8" hidden="1"/>
    <cellStyle name="Hipervínculo" xfId="3197" builtinId="8" hidden="1"/>
    <cellStyle name="Hipervínculo" xfId="3199" builtinId="8" hidden="1"/>
    <cellStyle name="Hipervínculo" xfId="3201" builtinId="8" hidden="1"/>
    <cellStyle name="Hipervínculo" xfId="3203" builtinId="8" hidden="1"/>
    <cellStyle name="Hipervínculo" xfId="3205" builtinId="8" hidden="1"/>
    <cellStyle name="Hipervínculo" xfId="3207" builtinId="8" hidden="1"/>
    <cellStyle name="Hipervínculo" xfId="3209" builtinId="8" hidden="1"/>
    <cellStyle name="Hipervínculo" xfId="3211" builtinId="8" hidden="1"/>
    <cellStyle name="Hipervínculo" xfId="3213" builtinId="8" hidden="1"/>
    <cellStyle name="Hipervínculo" xfId="3215" builtinId="8" hidden="1"/>
    <cellStyle name="Hipervínculo" xfId="3217" builtinId="8" hidden="1"/>
    <cellStyle name="Hipervínculo" xfId="3219" builtinId="8" hidden="1"/>
    <cellStyle name="Hipervínculo" xfId="3221" builtinId="8" hidden="1"/>
    <cellStyle name="Hipervínculo" xfId="3223" builtinId="8" hidden="1"/>
    <cellStyle name="Hipervínculo" xfId="3225" builtinId="8" hidden="1"/>
    <cellStyle name="Hipervínculo" xfId="3227" builtinId="8" hidden="1"/>
    <cellStyle name="Hipervínculo" xfId="3229" builtinId="8" hidden="1"/>
    <cellStyle name="Hipervínculo" xfId="3231" builtinId="8" hidden="1"/>
    <cellStyle name="Hipervínculo" xfId="3233" builtinId="8" hidden="1"/>
    <cellStyle name="Hipervínculo" xfId="3235" builtinId="8" hidden="1"/>
    <cellStyle name="Hipervínculo" xfId="3237" builtinId="8" hidden="1"/>
    <cellStyle name="Hipervínculo" xfId="3239" builtinId="8" hidden="1"/>
    <cellStyle name="Hipervínculo" xfId="3241" builtinId="8" hidden="1"/>
    <cellStyle name="Hipervínculo" xfId="3243" builtinId="8" hidden="1"/>
    <cellStyle name="Hipervínculo" xfId="3245" builtinId="8" hidden="1"/>
    <cellStyle name="Hipervínculo" xfId="3247" builtinId="8" hidden="1"/>
    <cellStyle name="Hipervínculo" xfId="3249" builtinId="8" hidden="1"/>
    <cellStyle name="Hipervínculo" xfId="3251" builtinId="8" hidden="1"/>
    <cellStyle name="Hipervínculo" xfId="3253" builtinId="8" hidden="1"/>
    <cellStyle name="Hipervínculo" xfId="3255" builtinId="8" hidden="1"/>
    <cellStyle name="Hipervínculo" xfId="3257" builtinId="8" hidden="1"/>
    <cellStyle name="Hipervínculo" xfId="3259" builtinId="8" hidden="1"/>
    <cellStyle name="Hipervínculo" xfId="3261" builtinId="8" hidden="1"/>
    <cellStyle name="Hipervínculo" xfId="3263" builtinId="8" hidden="1"/>
    <cellStyle name="Hipervínculo" xfId="3265" builtinId="8" hidden="1"/>
    <cellStyle name="Hipervínculo" xfId="3267" builtinId="8" hidden="1"/>
    <cellStyle name="Hipervínculo" xfId="3269" builtinId="8" hidden="1"/>
    <cellStyle name="Hipervínculo" xfId="3271" builtinId="8" hidden="1"/>
    <cellStyle name="Hipervínculo" xfId="3273" builtinId="8" hidden="1"/>
    <cellStyle name="Hipervínculo" xfId="3275" builtinId="8" hidden="1"/>
    <cellStyle name="Hipervínculo" xfId="3277" builtinId="8" hidden="1"/>
    <cellStyle name="Hipervínculo" xfId="3279" builtinId="8" hidden="1"/>
    <cellStyle name="Hipervínculo" xfId="3281" builtinId="8" hidden="1"/>
    <cellStyle name="Hipervínculo" xfId="3283" builtinId="8" hidden="1"/>
    <cellStyle name="Hipervínculo" xfId="3285" builtinId="8" hidden="1"/>
    <cellStyle name="Hipervínculo" xfId="3287" builtinId="8" hidden="1"/>
    <cellStyle name="Hipervínculo" xfId="3289" builtinId="8" hidden="1"/>
    <cellStyle name="Hipervínculo" xfId="3291" builtinId="8" hidden="1"/>
    <cellStyle name="Hipervínculo" xfId="3293" builtinId="8" hidden="1"/>
    <cellStyle name="Hipervínculo" xfId="3295" builtinId="8" hidden="1"/>
    <cellStyle name="Hipervínculo" xfId="3297" builtinId="8" hidden="1"/>
    <cellStyle name="Hipervínculo" xfId="3299" builtinId="8" hidden="1"/>
    <cellStyle name="Hipervínculo" xfId="3301" builtinId="8" hidden="1"/>
    <cellStyle name="Hipervínculo" xfId="3303" builtinId="8" hidden="1"/>
    <cellStyle name="Hipervínculo" xfId="3305" builtinId="8" hidden="1"/>
    <cellStyle name="Hipervínculo" xfId="3307" builtinId="8" hidden="1"/>
    <cellStyle name="Hipervínculo" xfId="3309" builtinId="8" hidden="1"/>
    <cellStyle name="Hipervínculo" xfId="3311" builtinId="8" hidden="1"/>
    <cellStyle name="Hipervínculo" xfId="3313" builtinId="8" hidden="1"/>
    <cellStyle name="Hipervínculo" xfId="3315" builtinId="8" hidden="1"/>
    <cellStyle name="Hipervínculo" xfId="3317" builtinId="8" hidden="1"/>
    <cellStyle name="Hipervínculo" xfId="3319" builtinId="8" hidden="1"/>
    <cellStyle name="Hipervínculo" xfId="3321" builtinId="8" hidden="1"/>
    <cellStyle name="Hipervínculo" xfId="3323" builtinId="8" hidden="1"/>
    <cellStyle name="Hipervínculo" xfId="3325" builtinId="8" hidden="1"/>
    <cellStyle name="Hipervínculo" xfId="3327" builtinId="8" hidden="1"/>
    <cellStyle name="Hipervínculo" xfId="3329" builtinId="8" hidden="1"/>
    <cellStyle name="Hipervínculo" xfId="3331" builtinId="8" hidden="1"/>
    <cellStyle name="Hipervínculo" xfId="3333" builtinId="8" hidden="1"/>
    <cellStyle name="Hipervínculo" xfId="3335" builtinId="8" hidden="1"/>
    <cellStyle name="Hipervínculo" xfId="3337" builtinId="8" hidden="1"/>
    <cellStyle name="Hipervínculo" xfId="3339" builtinId="8" hidden="1"/>
    <cellStyle name="Hipervínculo" xfId="3341" builtinId="8" hidden="1"/>
    <cellStyle name="Hipervínculo" xfId="3343" builtinId="8" hidden="1"/>
    <cellStyle name="Hipervínculo" xfId="3345" builtinId="8" hidden="1"/>
    <cellStyle name="Hipervínculo" xfId="3347" builtinId="8" hidden="1"/>
    <cellStyle name="Hipervínculo" xfId="3349" builtinId="8" hidden="1"/>
    <cellStyle name="Hipervínculo" xfId="3351" builtinId="8" hidden="1"/>
    <cellStyle name="Hipervínculo" xfId="3353" builtinId="8" hidden="1"/>
    <cellStyle name="Hipervínculo" xfId="3355" builtinId="8" hidden="1"/>
    <cellStyle name="Hipervínculo" xfId="3357" builtinId="8" hidden="1"/>
    <cellStyle name="Hipervínculo" xfId="3359" builtinId="8" hidden="1"/>
    <cellStyle name="Hipervínculo" xfId="3361" builtinId="8" hidden="1"/>
    <cellStyle name="Hipervínculo" xfId="3363" builtinId="8" hidden="1"/>
    <cellStyle name="Hipervínculo" xfId="3365" builtinId="8" hidden="1"/>
    <cellStyle name="Hipervínculo" xfId="3367" builtinId="8" hidden="1"/>
    <cellStyle name="Hipervínculo" xfId="3369" builtinId="8" hidden="1"/>
    <cellStyle name="Hipervínculo" xfId="3371" builtinId="8" hidden="1"/>
    <cellStyle name="Hipervínculo" xfId="3373" builtinId="8" hidden="1"/>
    <cellStyle name="Hipervínculo" xfId="3375" builtinId="8" hidden="1"/>
    <cellStyle name="Hipervínculo" xfId="3377" builtinId="8" hidden="1"/>
    <cellStyle name="Hipervínculo" xfId="3379" builtinId="8" hidden="1"/>
    <cellStyle name="Hipervínculo" xfId="3381" builtinId="8" hidden="1"/>
    <cellStyle name="Hipervínculo" xfId="3383" builtinId="8" hidden="1"/>
    <cellStyle name="Hipervínculo" xfId="3385" builtinId="8" hidden="1"/>
    <cellStyle name="Hipervínculo" xfId="3387" builtinId="8" hidden="1"/>
    <cellStyle name="Hipervínculo" xfId="3389" builtinId="8" hidden="1"/>
    <cellStyle name="Hipervínculo" xfId="3391" builtinId="8" hidden="1"/>
    <cellStyle name="Hipervínculo" xfId="3393" builtinId="8" hidden="1"/>
    <cellStyle name="Hipervínculo" xfId="3395" builtinId="8" hidden="1"/>
    <cellStyle name="Hipervínculo" xfId="3397" builtinId="8" hidden="1"/>
    <cellStyle name="Hipervínculo" xfId="3399" builtinId="8" hidden="1"/>
    <cellStyle name="Hipervínculo" xfId="3401" builtinId="8" hidden="1"/>
    <cellStyle name="Hipervínculo" xfId="3403" builtinId="8" hidden="1"/>
    <cellStyle name="Hipervínculo" xfId="3405" builtinId="8" hidden="1"/>
    <cellStyle name="Hipervínculo" xfId="3407" builtinId="8" hidden="1"/>
    <cellStyle name="Hipervínculo" xfId="3409" builtinId="8" hidden="1"/>
    <cellStyle name="Hipervínculo" xfId="3411" builtinId="8" hidden="1"/>
    <cellStyle name="Hipervínculo" xfId="3413" builtinId="8" hidden="1"/>
    <cellStyle name="Hipervínculo" xfId="3415" builtinId="8" hidden="1"/>
    <cellStyle name="Hipervínculo" xfId="3417" builtinId="8" hidden="1"/>
    <cellStyle name="Hipervínculo" xfId="3419" builtinId="8" hidden="1"/>
    <cellStyle name="Hipervínculo" xfId="3421" builtinId="8" hidden="1"/>
    <cellStyle name="Hipervínculo" xfId="3423" builtinId="8" hidden="1"/>
    <cellStyle name="Hipervínculo" xfId="3425" builtinId="8" hidden="1"/>
    <cellStyle name="Hipervínculo" xfId="3427" builtinId="8" hidden="1"/>
    <cellStyle name="Hipervínculo" xfId="3429" builtinId="8" hidden="1"/>
    <cellStyle name="Hipervínculo" xfId="3431" builtinId="8" hidden="1"/>
    <cellStyle name="Hipervínculo" xfId="3433" builtinId="8" hidden="1"/>
    <cellStyle name="Hipervínculo" xfId="3435" builtinId="8" hidden="1"/>
    <cellStyle name="Hipervínculo" xfId="3437" builtinId="8" hidden="1"/>
    <cellStyle name="Hipervínculo" xfId="3439" builtinId="8" hidden="1"/>
    <cellStyle name="Hipervínculo" xfId="3441" builtinId="8" hidden="1"/>
    <cellStyle name="Hipervínculo" xfId="3443" builtinId="8" hidden="1"/>
    <cellStyle name="Hipervínculo" xfId="3445" builtinId="8" hidden="1"/>
    <cellStyle name="Hipervínculo" xfId="3447" builtinId="8" hidden="1"/>
    <cellStyle name="Hipervínculo" xfId="3449" builtinId="8" hidden="1"/>
    <cellStyle name="Hipervínculo" xfId="3451" builtinId="8" hidden="1"/>
    <cellStyle name="Hipervínculo" xfId="3453" builtinId="8" hidden="1"/>
    <cellStyle name="Hipervínculo" xfId="3455" builtinId="8" hidden="1"/>
    <cellStyle name="Hipervínculo" xfId="3457" builtinId="8" hidden="1"/>
    <cellStyle name="Hipervínculo" xfId="3459" builtinId="8" hidden="1"/>
    <cellStyle name="Hipervínculo" xfId="3461" builtinId="8" hidden="1"/>
    <cellStyle name="Hipervínculo" xfId="3463" builtinId="8" hidden="1"/>
    <cellStyle name="Hipervínculo" xfId="3465" builtinId="8" hidden="1"/>
    <cellStyle name="Hipervínculo" xfId="3467" builtinId="8" hidden="1"/>
    <cellStyle name="Hipervínculo" xfId="3469" builtinId="8" hidden="1"/>
    <cellStyle name="Hipervínculo" xfId="3471" builtinId="8" hidden="1"/>
    <cellStyle name="Hipervínculo" xfId="3473" builtinId="8" hidden="1"/>
    <cellStyle name="Hipervínculo" xfId="3475" builtinId="8" hidden="1"/>
    <cellStyle name="Hipervínculo" xfId="3477" builtinId="8" hidden="1"/>
    <cellStyle name="Hipervínculo" xfId="3479" builtinId="8" hidden="1"/>
    <cellStyle name="Hipervínculo" xfId="3481" builtinId="8" hidden="1"/>
    <cellStyle name="Hipervínculo" xfId="3483" builtinId="8" hidden="1"/>
    <cellStyle name="Hipervínculo" xfId="3485" builtinId="8" hidden="1"/>
    <cellStyle name="Hipervínculo" xfId="3487" builtinId="8" hidden="1"/>
    <cellStyle name="Hipervínculo" xfId="3489" builtinId="8" hidden="1"/>
    <cellStyle name="Hipervínculo" xfId="3491" builtinId="8" hidden="1"/>
    <cellStyle name="Hipervínculo" xfId="3493" builtinId="8" hidden="1"/>
    <cellStyle name="Hipervínculo" xfId="3495" builtinId="8" hidden="1"/>
    <cellStyle name="Hipervínculo" xfId="3497" builtinId="8" hidden="1"/>
    <cellStyle name="Hipervínculo" xfId="3499" builtinId="8" hidden="1"/>
    <cellStyle name="Hipervínculo" xfId="3501" builtinId="8" hidden="1"/>
    <cellStyle name="Hipervínculo" xfId="3503" builtinId="8" hidden="1"/>
    <cellStyle name="Hipervínculo" xfId="3505" builtinId="8" hidden="1"/>
    <cellStyle name="Hipervínculo" xfId="3507" builtinId="8" hidden="1"/>
    <cellStyle name="Hipervínculo" xfId="3509" builtinId="8" hidden="1"/>
    <cellStyle name="Hipervínculo" xfId="3511" builtinId="8" hidden="1"/>
    <cellStyle name="Hipervínculo" xfId="3513" builtinId="8" hidden="1"/>
    <cellStyle name="Hipervínculo" xfId="3515" builtinId="8" hidden="1"/>
    <cellStyle name="Hipervínculo" xfId="3517" builtinId="8" hidden="1"/>
    <cellStyle name="Hipervínculo" xfId="3519" builtinId="8" hidden="1"/>
    <cellStyle name="Hipervínculo" xfId="3521" builtinId="8" hidden="1"/>
    <cellStyle name="Hipervínculo" xfId="3523" builtinId="8" hidden="1"/>
    <cellStyle name="Hipervínculo" xfId="3525" builtinId="8" hidden="1"/>
    <cellStyle name="Hipervínculo" xfId="3527" builtinId="8" hidden="1"/>
    <cellStyle name="Hipervínculo" xfId="3529" builtinId="8" hidden="1"/>
    <cellStyle name="Hipervínculo" xfId="3531" builtinId="8" hidden="1"/>
    <cellStyle name="Hipervínculo" xfId="3533" builtinId="8" hidden="1"/>
    <cellStyle name="Hipervínculo" xfId="3535" builtinId="8" hidden="1"/>
    <cellStyle name="Hipervínculo" xfId="3537" builtinId="8" hidden="1"/>
    <cellStyle name="Hipervínculo" xfId="3539" builtinId="8" hidden="1"/>
    <cellStyle name="Hipervínculo" xfId="3541" builtinId="8" hidden="1"/>
    <cellStyle name="Hipervínculo" xfId="3543" builtinId="8" hidden="1"/>
    <cellStyle name="Hipervínculo" xfId="3545" builtinId="8" hidden="1"/>
    <cellStyle name="Hipervínculo" xfId="3547" builtinId="8" hidden="1"/>
    <cellStyle name="Hipervínculo" xfId="3549" builtinId="8" hidden="1"/>
    <cellStyle name="Hipervínculo" xfId="3551" builtinId="8" hidden="1"/>
    <cellStyle name="Hipervínculo" xfId="3553" builtinId="8" hidden="1"/>
    <cellStyle name="Hipervínculo" xfId="3555" builtinId="8" hidden="1"/>
    <cellStyle name="Hipervínculo" xfId="3557" builtinId="8" hidden="1"/>
    <cellStyle name="Hipervínculo" xfId="3559" builtinId="8" hidden="1"/>
    <cellStyle name="Hipervínculo" xfId="3561" builtinId="8" hidden="1"/>
    <cellStyle name="Hipervínculo" xfId="3563" builtinId="8" hidden="1"/>
    <cellStyle name="Hipervínculo" xfId="3565" builtinId="8" hidden="1"/>
    <cellStyle name="Hipervínculo" xfId="3567" builtinId="8" hidden="1"/>
    <cellStyle name="Hipervínculo" xfId="3569" builtinId="8" hidden="1"/>
    <cellStyle name="Hipervínculo" xfId="3571" builtinId="8" hidden="1"/>
    <cellStyle name="Hipervínculo" xfId="3573" builtinId="8" hidden="1"/>
    <cellStyle name="Hipervínculo" xfId="3575" builtinId="8" hidden="1"/>
    <cellStyle name="Hipervínculo" xfId="3577" builtinId="8" hidden="1"/>
    <cellStyle name="Hipervínculo" xfId="3579" builtinId="8" hidden="1"/>
    <cellStyle name="Hipervínculo" xfId="3581" builtinId="8" hidden="1"/>
    <cellStyle name="Hipervínculo" xfId="3583" builtinId="8" hidden="1"/>
    <cellStyle name="Hipervínculo" xfId="3585" builtinId="8" hidden="1"/>
    <cellStyle name="Hipervínculo" xfId="3587" builtinId="8" hidden="1"/>
    <cellStyle name="Hipervínculo" xfId="3589" builtinId="8" hidden="1"/>
    <cellStyle name="Hipervínculo" xfId="3591" builtinId="8" hidden="1"/>
    <cellStyle name="Hipervínculo" xfId="3593" builtinId="8" hidden="1"/>
    <cellStyle name="Hipervínculo" xfId="3595" builtinId="8" hidden="1"/>
    <cellStyle name="Hipervínculo" xfId="3597" builtinId="8" hidden="1"/>
    <cellStyle name="Hipervínculo" xfId="3599" builtinId="8" hidden="1"/>
    <cellStyle name="Hipervínculo" xfId="3601" builtinId="8" hidden="1"/>
    <cellStyle name="Hipervínculo" xfId="3603" builtinId="8" hidden="1"/>
    <cellStyle name="Hipervínculo" xfId="3605" builtinId="8" hidden="1"/>
    <cellStyle name="Hipervínculo" xfId="3607" builtinId="8" hidden="1"/>
    <cellStyle name="Hipervínculo" xfId="3609" builtinId="8" hidden="1"/>
    <cellStyle name="Hipervínculo" xfId="3611" builtinId="8" hidden="1"/>
    <cellStyle name="Hipervínculo" xfId="3613" builtinId="8" hidden="1"/>
    <cellStyle name="Hipervínculo" xfId="3615" builtinId="8" hidden="1"/>
    <cellStyle name="Hipervínculo" xfId="3617" builtinId="8" hidden="1"/>
    <cellStyle name="Hipervínculo" xfId="3619" builtinId="8" hidden="1"/>
    <cellStyle name="Hipervínculo" xfId="3621" builtinId="8" hidden="1"/>
    <cellStyle name="Hipervínculo" xfId="3623" builtinId="8" hidden="1"/>
    <cellStyle name="Hipervínculo" xfId="3625" builtinId="8" hidden="1"/>
    <cellStyle name="Hipervínculo" xfId="3627" builtinId="8" hidden="1"/>
    <cellStyle name="Hipervínculo" xfId="3629" builtinId="8" hidden="1"/>
    <cellStyle name="Hipervínculo" xfId="3631" builtinId="8" hidden="1"/>
    <cellStyle name="Hipervínculo" xfId="3633" builtinId="8" hidden="1"/>
    <cellStyle name="Hipervínculo" xfId="3635" builtinId="8" hidden="1"/>
    <cellStyle name="Hipervínculo" xfId="3637" builtinId="8" hidden="1"/>
    <cellStyle name="Hipervínculo" xfId="3639" builtinId="8" hidden="1"/>
    <cellStyle name="Hipervínculo" xfId="3641" builtinId="8" hidden="1"/>
    <cellStyle name="Hipervínculo" xfId="3643" builtinId="8" hidden="1"/>
    <cellStyle name="Hipervínculo" xfId="3645" builtinId="8" hidden="1"/>
    <cellStyle name="Hipervínculo" xfId="3647" builtinId="8" hidden="1"/>
    <cellStyle name="Hipervínculo" xfId="3649" builtinId="8" hidden="1"/>
    <cellStyle name="Hipervínculo" xfId="3651" builtinId="8" hidden="1"/>
    <cellStyle name="Hipervínculo" xfId="3653" builtinId="8" hidden="1"/>
    <cellStyle name="Hipervínculo" xfId="3655" builtinId="8" hidden="1"/>
    <cellStyle name="Hipervínculo" xfId="3657" builtinId="8" hidden="1"/>
    <cellStyle name="Hipervínculo" xfId="3659" builtinId="8" hidden="1"/>
    <cellStyle name="Hipervínculo" xfId="3661" builtinId="8" hidden="1"/>
    <cellStyle name="Hipervínculo" xfId="3663" builtinId="8" hidden="1"/>
    <cellStyle name="Hipervínculo" xfId="3665" builtinId="8" hidden="1"/>
    <cellStyle name="Hipervínculo" xfId="3667" builtinId="8" hidden="1"/>
    <cellStyle name="Hipervínculo" xfId="3669" builtinId="8" hidden="1"/>
    <cellStyle name="Hipervínculo" xfId="3671" builtinId="8" hidden="1"/>
    <cellStyle name="Hipervínculo" xfId="3673" builtinId="8" hidden="1"/>
    <cellStyle name="Hipervínculo" xfId="3675" builtinId="8" hidden="1"/>
    <cellStyle name="Hipervínculo" xfId="3677" builtinId="8" hidden="1"/>
    <cellStyle name="Hipervínculo" xfId="3679" builtinId="8" hidden="1"/>
    <cellStyle name="Hipervínculo" xfId="3681" builtinId="8" hidden="1"/>
    <cellStyle name="Hipervínculo" xfId="3683" builtinId="8" hidden="1"/>
    <cellStyle name="Hipervínculo" xfId="3685" builtinId="8" hidden="1"/>
    <cellStyle name="Hipervínculo" xfId="3687" builtinId="8" hidden="1"/>
    <cellStyle name="Hipervínculo" xfId="3689" builtinId="8" hidden="1"/>
    <cellStyle name="Hipervínculo" xfId="3691" builtinId="8" hidden="1"/>
    <cellStyle name="Hipervínculo" xfId="3693" builtinId="8" hidden="1"/>
    <cellStyle name="Hipervínculo" xfId="3695" builtinId="8" hidden="1"/>
    <cellStyle name="Hipervínculo" xfId="3697" builtinId="8" hidden="1"/>
    <cellStyle name="Hipervínculo" xfId="3699" builtinId="8" hidden="1"/>
    <cellStyle name="Hipervínculo" xfId="3701" builtinId="8" hidden="1"/>
    <cellStyle name="Hipervínculo" xfId="3703" builtinId="8" hidden="1"/>
    <cellStyle name="Hipervínculo" xfId="3705" builtinId="8" hidden="1"/>
    <cellStyle name="Hipervínculo" xfId="3707" builtinId="8" hidden="1"/>
    <cellStyle name="Hipervínculo" xfId="3709" builtinId="8" hidden="1"/>
    <cellStyle name="Hipervínculo" xfId="3711" builtinId="8" hidden="1"/>
    <cellStyle name="Hipervínculo" xfId="3713" builtinId="8" hidden="1"/>
    <cellStyle name="Hipervínculo" xfId="3715" builtinId="8" hidden="1"/>
    <cellStyle name="Hipervínculo" xfId="3717" builtinId="8" hidden="1"/>
    <cellStyle name="Hipervínculo" xfId="3719" builtinId="8" hidden="1"/>
    <cellStyle name="Hipervínculo" xfId="3721" builtinId="8" hidden="1"/>
    <cellStyle name="Hipervínculo" xfId="3723" builtinId="8" hidden="1"/>
    <cellStyle name="Hipervínculo" xfId="3725" builtinId="8" hidden="1"/>
    <cellStyle name="Hipervínculo" xfId="3727" builtinId="8" hidden="1"/>
    <cellStyle name="Hipervínculo" xfId="3729" builtinId="8" hidden="1"/>
    <cellStyle name="Hipervínculo" xfId="3731" builtinId="8" hidden="1"/>
    <cellStyle name="Hipervínculo" xfId="3733" builtinId="8" hidden="1"/>
    <cellStyle name="Hipervínculo" xfId="3735" builtinId="8" hidden="1"/>
    <cellStyle name="Hipervínculo" xfId="3737" builtinId="8" hidden="1"/>
    <cellStyle name="Hipervínculo" xfId="3739" builtinId="8" hidden="1"/>
    <cellStyle name="Hipervínculo" xfId="3741" builtinId="8" hidden="1"/>
    <cellStyle name="Hipervínculo" xfId="3743" builtinId="8" hidden="1"/>
    <cellStyle name="Hipervínculo" xfId="3745" builtinId="8" hidden="1"/>
    <cellStyle name="Hipervínculo" xfId="3747" builtinId="8" hidden="1"/>
    <cellStyle name="Hipervínculo" xfId="3749" builtinId="8" hidden="1"/>
    <cellStyle name="Hipervínculo" xfId="3751" builtinId="8" hidden="1"/>
    <cellStyle name="Hipervínculo" xfId="3753" builtinId="8" hidden="1"/>
    <cellStyle name="Hipervínculo" xfId="3755" builtinId="8" hidden="1"/>
    <cellStyle name="Hipervínculo" xfId="3757" builtinId="8" hidden="1"/>
    <cellStyle name="Hipervínculo" xfId="3759" builtinId="8" hidden="1"/>
    <cellStyle name="Hipervínculo" xfId="3761" builtinId="8" hidden="1"/>
    <cellStyle name="Hipervínculo" xfId="3763" builtinId="8" hidden="1"/>
    <cellStyle name="Hipervínculo" xfId="3765" builtinId="8" hidden="1"/>
    <cellStyle name="Hipervínculo" xfId="3767" builtinId="8" hidden="1"/>
    <cellStyle name="Hipervínculo" xfId="3769" builtinId="8" hidden="1"/>
    <cellStyle name="Hipervínculo" xfId="3771" builtinId="8" hidden="1"/>
    <cellStyle name="Hipervínculo" xfId="3773" builtinId="8" hidden="1"/>
    <cellStyle name="Hipervínculo" xfId="3775" builtinId="8" hidden="1"/>
    <cellStyle name="Hipervínculo" xfId="3777" builtinId="8" hidden="1"/>
    <cellStyle name="Hipervínculo" xfId="3779" builtinId="8" hidden="1"/>
    <cellStyle name="Hipervínculo" xfId="3781" builtinId="8" hidden="1"/>
    <cellStyle name="Hipervínculo" xfId="3783" builtinId="8" hidden="1"/>
    <cellStyle name="Hipervínculo" xfId="3785" builtinId="8" hidden="1"/>
    <cellStyle name="Hipervínculo" xfId="3787" builtinId="8" hidden="1"/>
    <cellStyle name="Hipervínculo" xfId="3789" builtinId="8" hidden="1"/>
    <cellStyle name="Hipervínculo" xfId="3791" builtinId="8" hidden="1"/>
    <cellStyle name="Hipervínculo" xfId="3793" builtinId="8" hidden="1"/>
    <cellStyle name="Hipervínculo" xfId="3795" builtinId="8" hidden="1"/>
    <cellStyle name="Hipervínculo" xfId="3797" builtinId="8" hidden="1"/>
    <cellStyle name="Hipervínculo" xfId="3799" builtinId="8" hidden="1"/>
    <cellStyle name="Hipervínculo" xfId="3801" builtinId="8" hidden="1"/>
    <cellStyle name="Hipervínculo" xfId="3803" builtinId="8" hidden="1"/>
    <cellStyle name="Hipervínculo" xfId="3805" builtinId="8" hidden="1"/>
    <cellStyle name="Hipervínculo" xfId="3807" builtinId="8" hidden="1"/>
    <cellStyle name="Hipervínculo" xfId="3809" builtinId="8" hidden="1"/>
    <cellStyle name="Hipervínculo" xfId="3811" builtinId="8" hidden="1"/>
    <cellStyle name="Hipervínculo" xfId="3813" builtinId="8" hidden="1"/>
    <cellStyle name="Hipervínculo" xfId="3815" builtinId="8" hidden="1"/>
    <cellStyle name="Hipervínculo" xfId="3817" builtinId="8" hidden="1"/>
    <cellStyle name="Hipervínculo" xfId="3819" builtinId="8" hidden="1"/>
    <cellStyle name="Hipervínculo" xfId="3821" builtinId="8" hidden="1"/>
    <cellStyle name="Hipervínculo" xfId="3823" builtinId="8" hidden="1"/>
    <cellStyle name="Hipervínculo" xfId="3825" builtinId="8" hidden="1"/>
    <cellStyle name="Hipervínculo" xfId="3827" builtinId="8" hidden="1"/>
    <cellStyle name="Hipervínculo" xfId="3829" builtinId="8" hidden="1"/>
    <cellStyle name="Hipervínculo" xfId="3831" builtinId="8" hidden="1"/>
    <cellStyle name="Hipervínculo" xfId="3833" builtinId="8" hidden="1"/>
    <cellStyle name="Hipervínculo" xfId="3835" builtinId="8" hidden="1"/>
    <cellStyle name="Hipervínculo" xfId="3837" builtinId="8" hidden="1"/>
    <cellStyle name="Hipervínculo" xfId="3839" builtinId="8" hidden="1"/>
    <cellStyle name="Hipervínculo" xfId="3841" builtinId="8" hidden="1"/>
    <cellStyle name="Hipervínculo" xfId="3843" builtinId="8" hidden="1"/>
    <cellStyle name="Hipervínculo" xfId="3845" builtinId="8" hidden="1"/>
    <cellStyle name="Hipervínculo" xfId="3847" builtinId="8" hidden="1"/>
    <cellStyle name="Hipervínculo" xfId="3849" builtinId="8" hidden="1"/>
    <cellStyle name="Hipervínculo" xfId="3851" builtinId="8" hidden="1"/>
    <cellStyle name="Hipervínculo" xfId="3853" builtinId="8" hidden="1"/>
    <cellStyle name="Hipervínculo" xfId="3855" builtinId="8" hidden="1"/>
    <cellStyle name="Hipervínculo" xfId="3857" builtinId="8" hidden="1"/>
    <cellStyle name="Hipervínculo" xfId="3859" builtinId="8" hidden="1"/>
    <cellStyle name="Hipervínculo" xfId="3861" builtinId="8" hidden="1"/>
    <cellStyle name="Hipervínculo" xfId="3863" builtinId="8" hidden="1"/>
    <cellStyle name="Hipervínculo" xfId="3865" builtinId="8" hidden="1"/>
    <cellStyle name="Hipervínculo" xfId="3867" builtinId="8" hidden="1"/>
    <cellStyle name="Hipervínculo" xfId="3869" builtinId="8" hidden="1"/>
    <cellStyle name="Hipervínculo" xfId="3871" builtinId="8" hidden="1"/>
    <cellStyle name="Hipervínculo" xfId="3873" builtinId="8" hidden="1"/>
    <cellStyle name="Hipervínculo" xfId="3875" builtinId="8" hidden="1"/>
    <cellStyle name="Hipervínculo" xfId="3877" builtinId="8" hidden="1"/>
    <cellStyle name="Hipervínculo" xfId="3879" builtinId="8" hidden="1"/>
    <cellStyle name="Hipervínculo" xfId="3881" builtinId="8" hidden="1"/>
    <cellStyle name="Hipervínculo" xfId="3883" builtinId="8" hidden="1"/>
    <cellStyle name="Hipervínculo" xfId="3885" builtinId="8" hidden="1"/>
    <cellStyle name="Hipervínculo" xfId="3887" builtinId="8" hidden="1"/>
    <cellStyle name="Hipervínculo" xfId="3889" builtinId="8" hidden="1"/>
    <cellStyle name="Hipervínculo" xfId="3891" builtinId="8" hidden="1"/>
    <cellStyle name="Hipervínculo" xfId="3893" builtinId="8" hidden="1"/>
    <cellStyle name="Hipervínculo" xfId="3895" builtinId="8" hidden="1"/>
    <cellStyle name="Hipervínculo" xfId="3897" builtinId="8" hidden="1"/>
    <cellStyle name="Hipervínculo" xfId="3899" builtinId="8" hidden="1"/>
    <cellStyle name="Hipervínculo" xfId="3901" builtinId="8" hidden="1"/>
    <cellStyle name="Hipervínculo" xfId="3903" builtinId="8" hidden="1"/>
    <cellStyle name="Hipervínculo" xfId="3905" builtinId="8" hidden="1"/>
    <cellStyle name="Hipervínculo" xfId="3907" builtinId="8" hidden="1"/>
    <cellStyle name="Hipervínculo" xfId="3909" builtinId="8" hidden="1"/>
    <cellStyle name="Hipervínculo" xfId="3911" builtinId="8" hidden="1"/>
    <cellStyle name="Hipervínculo" xfId="3913" builtinId="8" hidden="1"/>
    <cellStyle name="Hipervínculo" xfId="3915" builtinId="8" hidden="1"/>
    <cellStyle name="Hipervínculo" xfId="3917" builtinId="8" hidden="1"/>
    <cellStyle name="Hipervínculo" xfId="3919" builtinId="8" hidden="1"/>
    <cellStyle name="Hipervínculo" xfId="3921" builtinId="8" hidden="1"/>
    <cellStyle name="Hipervínculo" xfId="3923" builtinId="8" hidden="1"/>
    <cellStyle name="Hipervínculo" xfId="3925" builtinId="8" hidden="1"/>
    <cellStyle name="Hipervínculo" xfId="3927" builtinId="8" hidden="1"/>
    <cellStyle name="Hipervínculo" xfId="3929" builtinId="8" hidden="1"/>
    <cellStyle name="Hipervínculo" xfId="3931" builtinId="8" hidden="1"/>
    <cellStyle name="Hipervínculo" xfId="3933" builtinId="8" hidden="1"/>
    <cellStyle name="Hipervínculo" xfId="3935" builtinId="8" hidden="1"/>
    <cellStyle name="Hipervínculo" xfId="3937" builtinId="8" hidden="1"/>
    <cellStyle name="Hipervínculo" xfId="3939" builtinId="8" hidden="1"/>
    <cellStyle name="Hipervínculo" xfId="3941" builtinId="8" hidden="1"/>
    <cellStyle name="Hipervínculo" xfId="3943" builtinId="8" hidden="1"/>
    <cellStyle name="Hipervínculo" xfId="3945" builtinId="8" hidden="1"/>
    <cellStyle name="Hipervínculo" xfId="3947" builtinId="8" hidden="1"/>
    <cellStyle name="Hipervínculo" xfId="3949" builtinId="8" hidden="1"/>
    <cellStyle name="Hipervínculo" xfId="3951" builtinId="8" hidden="1"/>
    <cellStyle name="Hipervínculo" xfId="3953" builtinId="8" hidden="1"/>
    <cellStyle name="Hipervínculo" xfId="3955" builtinId="8" hidden="1"/>
    <cellStyle name="Hipervínculo" xfId="3957" builtinId="8" hidden="1"/>
    <cellStyle name="Hipervínculo" xfId="3959" builtinId="8" hidden="1"/>
    <cellStyle name="Hipervínculo" xfId="3961" builtinId="8" hidden="1"/>
    <cellStyle name="Hipervínculo" xfId="3963" builtinId="8" hidden="1"/>
    <cellStyle name="Hipervínculo" xfId="3965" builtinId="8" hidden="1"/>
    <cellStyle name="Hipervínculo" xfId="3967" builtinId="8" hidden="1"/>
    <cellStyle name="Hipervínculo" xfId="3969" builtinId="8" hidden="1"/>
    <cellStyle name="Hipervínculo" xfId="3971" builtinId="8" hidden="1"/>
    <cellStyle name="Hipervínculo" xfId="3973" builtinId="8" hidden="1"/>
    <cellStyle name="Hipervínculo" xfId="3975" builtinId="8" hidden="1"/>
    <cellStyle name="Hipervínculo" xfId="3977" builtinId="8" hidden="1"/>
    <cellStyle name="Hipervínculo" xfId="3979" builtinId="8" hidden="1"/>
    <cellStyle name="Hipervínculo" xfId="3981" builtinId="8" hidden="1"/>
    <cellStyle name="Hipervínculo" xfId="3983" builtinId="8" hidden="1"/>
    <cellStyle name="Hipervínculo" xfId="3985" builtinId="8" hidden="1"/>
    <cellStyle name="Hipervínculo" xfId="3987" builtinId="8" hidden="1"/>
    <cellStyle name="Hipervínculo" xfId="3989" builtinId="8" hidden="1"/>
    <cellStyle name="Hipervínculo" xfId="3991" builtinId="8" hidden="1"/>
    <cellStyle name="Hipervínculo" xfId="3993" builtinId="8" hidden="1"/>
    <cellStyle name="Hipervínculo" xfId="3995" builtinId="8" hidden="1"/>
    <cellStyle name="Hipervínculo" xfId="3997" builtinId="8" hidden="1"/>
    <cellStyle name="Hipervínculo" xfId="3999" builtinId="8" hidden="1"/>
    <cellStyle name="Hipervínculo" xfId="4001" builtinId="8" hidden="1"/>
    <cellStyle name="Hipervínculo" xfId="4003" builtinId="8" hidden="1"/>
    <cellStyle name="Hipervínculo" xfId="4005" builtinId="8" hidden="1"/>
    <cellStyle name="Hipervínculo" xfId="4007" builtinId="8" hidden="1"/>
    <cellStyle name="Hipervínculo" xfId="4009" builtinId="8" hidden="1"/>
    <cellStyle name="Hipervínculo" xfId="4011" builtinId="8" hidden="1"/>
    <cellStyle name="Hipervínculo" xfId="4013" builtinId="8" hidden="1"/>
    <cellStyle name="Hipervínculo" xfId="4015" builtinId="8" hidden="1"/>
    <cellStyle name="Hipervínculo" xfId="4017" builtinId="8" hidden="1"/>
    <cellStyle name="Hipervínculo" xfId="4019" builtinId="8" hidden="1"/>
    <cellStyle name="Hipervínculo" xfId="4021" builtinId="8" hidden="1"/>
    <cellStyle name="Hipervínculo" xfId="4023" builtinId="8" hidden="1"/>
    <cellStyle name="Hipervínculo" xfId="4025" builtinId="8" hidden="1"/>
    <cellStyle name="Hipervínculo" xfId="4027" builtinId="8" hidden="1"/>
    <cellStyle name="Hipervínculo" xfId="4029" builtinId="8" hidden="1"/>
    <cellStyle name="Hipervínculo" xfId="4031" builtinId="8" hidden="1"/>
    <cellStyle name="Hipervínculo" xfId="4033" builtinId="8" hidden="1"/>
    <cellStyle name="Hipervínculo" xfId="4035" builtinId="8" hidden="1"/>
    <cellStyle name="Hipervínculo" xfId="4037" builtinId="8" hidden="1"/>
    <cellStyle name="Hipervínculo" xfId="4039" builtinId="8" hidden="1"/>
    <cellStyle name="Hipervínculo" xfId="4041" builtinId="8" hidden="1"/>
    <cellStyle name="Hipervínculo" xfId="4043" builtinId="8" hidden="1"/>
    <cellStyle name="Hipervínculo" xfId="4045" builtinId="8" hidden="1"/>
    <cellStyle name="Hipervínculo" xfId="4047" builtinId="8" hidden="1"/>
    <cellStyle name="Hipervínculo" xfId="4049" builtinId="8" hidden="1"/>
    <cellStyle name="Hipervínculo" xfId="4051" builtinId="8" hidden="1"/>
    <cellStyle name="Hipervínculo" xfId="4053" builtinId="8" hidden="1"/>
    <cellStyle name="Hipervínculo" xfId="4055" builtinId="8" hidden="1"/>
    <cellStyle name="Hipervínculo" xfId="4057" builtinId="8" hidden="1"/>
    <cellStyle name="Hipervínculo" xfId="4059" builtinId="8" hidden="1"/>
    <cellStyle name="Hipervínculo" xfId="4061" builtinId="8" hidden="1"/>
    <cellStyle name="Hipervínculo" xfId="4063" builtinId="8" hidden="1"/>
    <cellStyle name="Hipervínculo" xfId="4065" builtinId="8" hidden="1"/>
    <cellStyle name="Hipervínculo" xfId="4067" builtinId="8" hidden="1"/>
    <cellStyle name="Hipervínculo" xfId="4069" builtinId="8" hidden="1"/>
    <cellStyle name="Hipervínculo" xfId="4071" builtinId="8" hidden="1"/>
    <cellStyle name="Hipervínculo" xfId="4073" builtinId="8" hidden="1"/>
    <cellStyle name="Hipervínculo" xfId="4075" builtinId="8" hidden="1"/>
    <cellStyle name="Hipervínculo" xfId="4077" builtinId="8" hidden="1"/>
    <cellStyle name="Hipervínculo" xfId="4079" builtinId="8" hidden="1"/>
    <cellStyle name="Hipervínculo" xfId="4081" builtinId="8" hidden="1"/>
    <cellStyle name="Hipervínculo" xfId="4083" builtinId="8" hidden="1"/>
    <cellStyle name="Hipervínculo" xfId="4085" builtinId="8" hidden="1"/>
    <cellStyle name="Hipervínculo" xfId="4087" builtinId="8" hidden="1"/>
    <cellStyle name="Hipervínculo" xfId="4089" builtinId="8" hidden="1"/>
    <cellStyle name="Hipervínculo" xfId="4091" builtinId="8" hidden="1"/>
    <cellStyle name="Hipervínculo" xfId="4093" builtinId="8" hidden="1"/>
    <cellStyle name="Hipervínculo" xfId="4095" builtinId="8" hidden="1"/>
    <cellStyle name="Hipervínculo" xfId="4097" builtinId="8" hidden="1"/>
    <cellStyle name="Hipervínculo" xfId="4099" builtinId="8" hidden="1"/>
    <cellStyle name="Hipervínculo" xfId="4101" builtinId="8" hidden="1"/>
    <cellStyle name="Hipervínculo" xfId="4103" builtinId="8" hidden="1"/>
    <cellStyle name="Hipervínculo" xfId="4105" builtinId="8" hidden="1"/>
    <cellStyle name="Hipervínculo" xfId="4107" builtinId="8" hidden="1"/>
    <cellStyle name="Hipervínculo" xfId="4109" builtinId="8" hidden="1"/>
    <cellStyle name="Hipervínculo" xfId="4111" builtinId="8" hidden="1"/>
    <cellStyle name="Hipervínculo" xfId="4113" builtinId="8" hidden="1"/>
    <cellStyle name="Hipervínculo" xfId="4115" builtinId="8" hidden="1"/>
    <cellStyle name="Hipervínculo" xfId="4117" builtinId="8" hidden="1"/>
    <cellStyle name="Hipervínculo" xfId="4119" builtinId="8" hidden="1"/>
    <cellStyle name="Hipervínculo" xfId="4121" builtinId="8" hidden="1"/>
    <cellStyle name="Hipervínculo" xfId="4123" builtinId="8" hidden="1"/>
    <cellStyle name="Hipervínculo" xfId="4125" builtinId="8" hidden="1"/>
    <cellStyle name="Hipervínculo" xfId="4127" builtinId="8" hidden="1"/>
    <cellStyle name="Hipervínculo" xfId="4129" builtinId="8" hidden="1"/>
    <cellStyle name="Hipervínculo" xfId="4131" builtinId="8" hidden="1"/>
    <cellStyle name="Hipervínculo" xfId="4133" builtinId="8" hidden="1"/>
    <cellStyle name="Hipervínculo" xfId="4135" builtinId="8" hidden="1"/>
    <cellStyle name="Hipervínculo" xfId="4137" builtinId="8" hidden="1"/>
    <cellStyle name="Hipervínculo" xfId="4139" builtinId="8" hidden="1"/>
    <cellStyle name="Hipervínculo" xfId="4141" builtinId="8" hidden="1"/>
    <cellStyle name="Hipervínculo" xfId="4143" builtinId="8" hidden="1"/>
    <cellStyle name="Hipervínculo" xfId="4145" builtinId="8" hidden="1"/>
    <cellStyle name="Hipervínculo" xfId="4147" builtinId="8" hidden="1"/>
    <cellStyle name="Hipervínculo" xfId="4149" builtinId="8" hidden="1"/>
    <cellStyle name="Hipervínculo" xfId="4151" builtinId="8" hidden="1"/>
    <cellStyle name="Hipervínculo" xfId="4153" builtinId="8" hidden="1"/>
    <cellStyle name="Hipervínculo" xfId="4155" builtinId="8" hidden="1"/>
    <cellStyle name="Hipervínculo" xfId="4157" builtinId="8" hidden="1"/>
    <cellStyle name="Hipervínculo" xfId="4159" builtinId="8" hidden="1"/>
    <cellStyle name="Hipervínculo" xfId="4161" builtinId="8" hidden="1"/>
    <cellStyle name="Hipervínculo" xfId="4163" builtinId="8" hidden="1"/>
    <cellStyle name="Hipervínculo" xfId="4165" builtinId="8" hidden="1"/>
    <cellStyle name="Hipervínculo" xfId="4167" builtinId="8" hidden="1"/>
    <cellStyle name="Hipervínculo" xfId="4169" builtinId="8" hidden="1"/>
    <cellStyle name="Hipervínculo" xfId="4171" builtinId="8" hidden="1"/>
    <cellStyle name="Hipervínculo" xfId="4173" builtinId="8" hidden="1"/>
    <cellStyle name="Hipervínculo" xfId="4175" builtinId="8" hidden="1"/>
    <cellStyle name="Hipervínculo" xfId="4177" builtinId="8" hidden="1"/>
    <cellStyle name="Hipervínculo" xfId="4179" builtinId="8" hidden="1"/>
    <cellStyle name="Hipervínculo" xfId="4181" builtinId="8" hidden="1"/>
    <cellStyle name="Hipervínculo" xfId="4183" builtinId="8" hidden="1"/>
    <cellStyle name="Hipervínculo" xfId="4185" builtinId="8" hidden="1"/>
    <cellStyle name="Hipervínculo" xfId="4187" builtinId="8" hidden="1"/>
    <cellStyle name="Hipervínculo" xfId="4189" builtinId="8" hidden="1"/>
    <cellStyle name="Hipervínculo" xfId="4191" builtinId="8" hidden="1"/>
    <cellStyle name="Hipervínculo" xfId="4193" builtinId="8" hidden="1"/>
    <cellStyle name="Hipervínculo" xfId="4195" builtinId="8" hidden="1"/>
    <cellStyle name="Hipervínculo" xfId="4197" builtinId="8" hidden="1"/>
    <cellStyle name="Hipervínculo" xfId="4199" builtinId="8" hidden="1"/>
    <cellStyle name="Hipervínculo" xfId="4201" builtinId="8" hidden="1"/>
    <cellStyle name="Hipervínculo" xfId="4203" builtinId="8" hidden="1"/>
    <cellStyle name="Hipervínculo" xfId="4205" builtinId="8" hidden="1"/>
    <cellStyle name="Hipervínculo" xfId="4207" builtinId="8" hidden="1"/>
    <cellStyle name="Hipervínculo" xfId="4209" builtinId="8" hidden="1"/>
    <cellStyle name="Hipervínculo" xfId="4211" builtinId="8" hidden="1"/>
    <cellStyle name="Hipervínculo" xfId="4213" builtinId="8" hidden="1"/>
    <cellStyle name="Hipervínculo" xfId="4215" builtinId="8" hidden="1"/>
    <cellStyle name="Hipervínculo" xfId="4217" builtinId="8" hidden="1"/>
    <cellStyle name="Hipervínculo" xfId="4219" builtinId="8" hidden="1"/>
    <cellStyle name="Hipervínculo" xfId="4221" builtinId="8" hidden="1"/>
    <cellStyle name="Hipervínculo" xfId="4223" builtinId="8" hidden="1"/>
    <cellStyle name="Hipervínculo" xfId="4225" builtinId="8" hidden="1"/>
    <cellStyle name="Hipervínculo" xfId="4227" builtinId="8" hidden="1"/>
    <cellStyle name="Hipervínculo" xfId="4229" builtinId="8" hidden="1"/>
    <cellStyle name="Hipervínculo" xfId="4231" builtinId="8" hidden="1"/>
    <cellStyle name="Hipervínculo" xfId="4233" builtinId="8" hidden="1"/>
    <cellStyle name="Hipervínculo" xfId="4235" builtinId="8" hidden="1"/>
    <cellStyle name="Hipervínculo" xfId="4237" builtinId="8" hidden="1"/>
    <cellStyle name="Hipervínculo" xfId="4239" builtinId="8" hidden="1"/>
    <cellStyle name="Hipervínculo" xfId="4241" builtinId="8" hidden="1"/>
    <cellStyle name="Hipervínculo" xfId="4243" builtinId="8" hidden="1"/>
    <cellStyle name="Hipervínculo" xfId="4245" builtinId="8" hidden="1"/>
    <cellStyle name="Hipervínculo" xfId="4247" builtinId="8" hidden="1"/>
    <cellStyle name="Hipervínculo" xfId="4249" builtinId="8" hidden="1"/>
    <cellStyle name="Hipervínculo" xfId="4251" builtinId="8" hidden="1"/>
    <cellStyle name="Hipervínculo" xfId="4253" builtinId="8" hidden="1"/>
    <cellStyle name="Hipervínculo" xfId="4255" builtinId="8" hidden="1"/>
    <cellStyle name="Hipervínculo" xfId="4257" builtinId="8" hidden="1"/>
    <cellStyle name="Hipervínculo" xfId="4259" builtinId="8" hidden="1"/>
    <cellStyle name="Hipervínculo" xfId="4261" builtinId="8" hidden="1"/>
    <cellStyle name="Hipervínculo" xfId="4263" builtinId="8" hidden="1"/>
    <cellStyle name="Hipervínculo" xfId="4265" builtinId="8" hidden="1"/>
    <cellStyle name="Hipervínculo" xfId="4267" builtinId="8" hidden="1"/>
    <cellStyle name="Hipervínculo" xfId="4269" builtinId="8" hidden="1"/>
    <cellStyle name="Hipervínculo" xfId="4271" builtinId="8" hidden="1"/>
    <cellStyle name="Hipervínculo" xfId="4273" builtinId="8" hidden="1"/>
    <cellStyle name="Hipervínculo" xfId="4275" builtinId="8" hidden="1"/>
    <cellStyle name="Hipervínculo" xfId="4277" builtinId="8" hidden="1"/>
    <cellStyle name="Hipervínculo" xfId="4279" builtinId="8" hidden="1"/>
    <cellStyle name="Hipervínculo" xfId="4281" builtinId="8" hidden="1"/>
    <cellStyle name="Hipervínculo" xfId="4283" builtinId="8" hidden="1"/>
    <cellStyle name="Hipervínculo" xfId="4285" builtinId="8" hidden="1"/>
    <cellStyle name="Hipervínculo" xfId="4287" builtinId="8" hidden="1"/>
    <cellStyle name="Hipervínculo" xfId="4289" builtinId="8" hidden="1"/>
    <cellStyle name="Hipervínculo" xfId="4291" builtinId="8" hidden="1"/>
    <cellStyle name="Hipervínculo" xfId="4293" builtinId="8" hidden="1"/>
    <cellStyle name="Hipervínculo" xfId="4295" builtinId="8" hidden="1"/>
    <cellStyle name="Hipervínculo" xfId="4297" builtinId="8" hidden="1"/>
    <cellStyle name="Hipervínculo" xfId="4299" builtinId="8" hidden="1"/>
    <cellStyle name="Hipervínculo" xfId="4301" builtinId="8" hidden="1"/>
    <cellStyle name="Hipervínculo" xfId="4303" builtinId="8" hidden="1"/>
    <cellStyle name="Hipervínculo" xfId="4305" builtinId="8" hidden="1"/>
    <cellStyle name="Hipervínculo" xfId="4307" builtinId="8" hidden="1"/>
    <cellStyle name="Hipervínculo" xfId="4309" builtinId="8" hidden="1"/>
    <cellStyle name="Hipervínculo" xfId="4311" builtinId="8" hidden="1"/>
    <cellStyle name="Hipervínculo" xfId="4313" builtinId="8" hidden="1"/>
    <cellStyle name="Hipervínculo" xfId="4315" builtinId="8" hidden="1"/>
    <cellStyle name="Hipervínculo" xfId="4317" builtinId="8" hidden="1"/>
    <cellStyle name="Hipervínculo" xfId="4319" builtinId="8" hidden="1"/>
    <cellStyle name="Hipervínculo" xfId="4321" builtinId="8" hidden="1"/>
    <cellStyle name="Hipervínculo" xfId="4323" builtinId="8" hidden="1"/>
    <cellStyle name="Hipervínculo" xfId="4325" builtinId="8" hidden="1"/>
    <cellStyle name="Hipervínculo" xfId="4327" builtinId="8" hidden="1"/>
    <cellStyle name="Hipervínculo" xfId="4329" builtinId="8" hidden="1"/>
    <cellStyle name="Hipervínculo" xfId="4331" builtinId="8" hidden="1"/>
    <cellStyle name="Hipervínculo" xfId="4333" builtinId="8" hidden="1"/>
    <cellStyle name="Hipervínculo" xfId="4335" builtinId="8" hidden="1"/>
    <cellStyle name="Hipervínculo" xfId="4337" builtinId="8" hidden="1"/>
    <cellStyle name="Hipervínculo" xfId="4339" builtinId="8" hidden="1"/>
    <cellStyle name="Hipervínculo" xfId="4341" builtinId="8" hidden="1"/>
    <cellStyle name="Hipervínculo" xfId="4343" builtinId="8" hidden="1"/>
    <cellStyle name="Hipervínculo" xfId="4345" builtinId="8" hidden="1"/>
    <cellStyle name="Hipervínculo" xfId="4347" builtinId="8" hidden="1"/>
    <cellStyle name="Hipervínculo" xfId="4349" builtinId="8" hidden="1"/>
    <cellStyle name="Hipervínculo" xfId="4351" builtinId="8" hidden="1"/>
    <cellStyle name="Hipervínculo" xfId="4353" builtinId="8" hidden="1"/>
    <cellStyle name="Hipervínculo" xfId="4355" builtinId="8" hidden="1"/>
    <cellStyle name="Hipervínculo" xfId="4357" builtinId="8" hidden="1"/>
    <cellStyle name="Hipervínculo" xfId="4359" builtinId="8" hidden="1"/>
    <cellStyle name="Hipervínculo" xfId="4361" builtinId="8" hidden="1"/>
    <cellStyle name="Hipervínculo" xfId="4363" builtinId="8" hidden="1"/>
    <cellStyle name="Hipervínculo" xfId="4365" builtinId="8" hidden="1"/>
    <cellStyle name="Hipervínculo" xfId="4367" builtinId="8" hidden="1"/>
    <cellStyle name="Hipervínculo" xfId="4369" builtinId="8" hidden="1"/>
    <cellStyle name="Hipervínculo" xfId="4371" builtinId="8" hidden="1"/>
    <cellStyle name="Hipervínculo" xfId="4373" builtinId="8" hidden="1"/>
    <cellStyle name="Hipervínculo" xfId="4375" builtinId="8" hidden="1"/>
    <cellStyle name="Hipervínculo" xfId="4377" builtinId="8" hidden="1"/>
    <cellStyle name="Hipervínculo" xfId="4379" builtinId="8" hidden="1"/>
    <cellStyle name="Hipervínculo" xfId="4381" builtinId="8" hidden="1"/>
    <cellStyle name="Hipervínculo" xfId="4383" builtinId="8" hidden="1"/>
    <cellStyle name="Hipervínculo" xfId="4385" builtinId="8" hidden="1"/>
    <cellStyle name="Hipervínculo" xfId="4387" builtinId="8" hidden="1"/>
    <cellStyle name="Hipervínculo" xfId="4389" builtinId="8" hidden="1"/>
    <cellStyle name="Hipervínculo" xfId="4391" builtinId="8" hidden="1"/>
    <cellStyle name="Hipervínculo" xfId="4393" builtinId="8" hidden="1"/>
    <cellStyle name="Hipervínculo" xfId="4395" builtinId="8" hidden="1"/>
    <cellStyle name="Hipervínculo" xfId="4397" builtinId="8" hidden="1"/>
    <cellStyle name="Hipervínculo" xfId="4399" builtinId="8" hidden="1"/>
    <cellStyle name="Hipervínculo" xfId="4401" builtinId="8" hidden="1"/>
    <cellStyle name="Hipervínculo" xfId="4403" builtinId="8" hidden="1"/>
    <cellStyle name="Hipervínculo" xfId="4405" builtinId="8" hidden="1"/>
    <cellStyle name="Hipervínculo" xfId="4407" builtinId="8" hidden="1"/>
    <cellStyle name="Hipervínculo" xfId="4409" builtinId="8" hidden="1"/>
    <cellStyle name="Hipervínculo" xfId="4411" builtinId="8" hidden="1"/>
    <cellStyle name="Hipervínculo" xfId="4413" builtinId="8" hidden="1"/>
    <cellStyle name="Hipervínculo" xfId="4415" builtinId="8" hidden="1"/>
    <cellStyle name="Hipervínculo" xfId="4417" builtinId="8" hidden="1"/>
    <cellStyle name="Hipervínculo" xfId="4419" builtinId="8" hidden="1"/>
    <cellStyle name="Hipervínculo" xfId="4421" builtinId="8" hidden="1"/>
    <cellStyle name="Hipervínculo" xfId="4423" builtinId="8" hidden="1"/>
    <cellStyle name="Hipervínculo" xfId="4425" builtinId="8" hidden="1"/>
    <cellStyle name="Hipervínculo" xfId="4427" builtinId="8" hidden="1"/>
    <cellStyle name="Hipervínculo" xfId="4429" builtinId="8" hidden="1"/>
    <cellStyle name="Hipervínculo" xfId="4431" builtinId="8" hidden="1"/>
    <cellStyle name="Hipervínculo" xfId="4433" builtinId="8" hidden="1"/>
    <cellStyle name="Hipervínculo" xfId="4435" builtinId="8" hidden="1"/>
    <cellStyle name="Hipervínculo" xfId="4437" builtinId="8" hidden="1"/>
    <cellStyle name="Hipervínculo" xfId="4439" builtinId="8" hidden="1"/>
    <cellStyle name="Hipervínculo" xfId="4441" builtinId="8" hidden="1"/>
    <cellStyle name="Hipervínculo" xfId="4443" builtinId="8" hidden="1"/>
    <cellStyle name="Hipervínculo" xfId="4445" builtinId="8" hidden="1"/>
    <cellStyle name="Hipervínculo" xfId="4447" builtinId="8" hidden="1"/>
    <cellStyle name="Hipervínculo" xfId="4449" builtinId="8" hidden="1"/>
    <cellStyle name="Hipervínculo" xfId="4451" builtinId="8" hidden="1"/>
    <cellStyle name="Hipervínculo" xfId="4453" builtinId="8" hidden="1"/>
    <cellStyle name="Hipervínculo" xfId="4455" builtinId="8" hidden="1"/>
    <cellStyle name="Hipervínculo" xfId="4457" builtinId="8" hidden="1"/>
    <cellStyle name="Hipervínculo" xfId="4459" builtinId="8" hidden="1"/>
    <cellStyle name="Hipervínculo" xfId="4461" builtinId="8" hidden="1"/>
    <cellStyle name="Hipervínculo" xfId="4463" builtinId="8" hidden="1"/>
    <cellStyle name="Hipervínculo" xfId="4465" builtinId="8" hidden="1"/>
    <cellStyle name="Hipervínculo" xfId="4467" builtinId="8" hidden="1"/>
    <cellStyle name="Hipervínculo" xfId="4469" builtinId="8" hidden="1"/>
    <cellStyle name="Hipervínculo" xfId="4471" builtinId="8" hidden="1"/>
    <cellStyle name="Hipervínculo" xfId="4473" builtinId="8" hidden="1"/>
    <cellStyle name="Hipervínculo" xfId="4475" builtinId="8" hidden="1"/>
    <cellStyle name="Hipervínculo" xfId="4477" builtinId="8" hidden="1"/>
    <cellStyle name="Hipervínculo" xfId="4479" builtinId="8" hidden="1"/>
    <cellStyle name="Hipervínculo" xfId="4481" builtinId="8" hidden="1"/>
    <cellStyle name="Hipervínculo" xfId="4483" builtinId="8" hidden="1"/>
    <cellStyle name="Hipervínculo" xfId="4485" builtinId="8" hidden="1"/>
    <cellStyle name="Hipervínculo" xfId="4487" builtinId="8" hidden="1"/>
    <cellStyle name="Hipervínculo" xfId="4489" builtinId="8" hidden="1"/>
    <cellStyle name="Hipervínculo" xfId="4491" builtinId="8" hidden="1"/>
    <cellStyle name="Hipervínculo" xfId="4493" builtinId="8" hidden="1"/>
    <cellStyle name="Hipervínculo" xfId="4495" builtinId="8" hidden="1"/>
    <cellStyle name="Hipervínculo" xfId="4497" builtinId="8" hidden="1"/>
    <cellStyle name="Hipervínculo" xfId="4499" builtinId="8" hidden="1"/>
    <cellStyle name="Hipervínculo" xfId="4501" builtinId="8" hidden="1"/>
    <cellStyle name="Hipervínculo" xfId="4503" builtinId="8" hidden="1"/>
    <cellStyle name="Hipervínculo" xfId="4505" builtinId="8" hidden="1"/>
    <cellStyle name="Hipervínculo" xfId="4507" builtinId="8" hidden="1"/>
    <cellStyle name="Hipervínculo" xfId="4509" builtinId="8" hidden="1"/>
    <cellStyle name="Hipervínculo" xfId="4511" builtinId="8" hidden="1"/>
    <cellStyle name="Hipervínculo" xfId="4513" builtinId="8" hidden="1"/>
    <cellStyle name="Hipervínculo" xfId="4515" builtinId="8" hidden="1"/>
    <cellStyle name="Hipervínculo" xfId="4517" builtinId="8" hidden="1"/>
    <cellStyle name="Hipervínculo" xfId="4519" builtinId="8" hidden="1"/>
    <cellStyle name="Hipervínculo" xfId="4521" builtinId="8" hidden="1"/>
    <cellStyle name="Hipervínculo" xfId="4523" builtinId="8" hidden="1"/>
    <cellStyle name="Hipervínculo" xfId="4525" builtinId="8" hidden="1"/>
    <cellStyle name="Hipervínculo" xfId="4527" builtinId="8" hidden="1"/>
    <cellStyle name="Hipervínculo" xfId="4529" builtinId="8" hidden="1"/>
    <cellStyle name="Hipervínculo" xfId="4531" builtinId="8" hidden="1"/>
    <cellStyle name="Hipervínculo" xfId="4533" builtinId="8" hidden="1"/>
    <cellStyle name="Hipervínculo" xfId="4535" builtinId="8" hidden="1"/>
    <cellStyle name="Hipervínculo" xfId="4537" builtinId="8" hidden="1"/>
    <cellStyle name="Hipervínculo" xfId="4539" builtinId="8" hidden="1"/>
    <cellStyle name="Hipervínculo" xfId="4541" builtinId="8" hidden="1"/>
    <cellStyle name="Hipervínculo" xfId="4543" builtinId="8" hidden="1"/>
    <cellStyle name="Hipervínculo" xfId="4545" builtinId="8" hidden="1"/>
    <cellStyle name="Hipervínculo" xfId="4547" builtinId="8" hidden="1"/>
    <cellStyle name="Hipervínculo" xfId="4549" builtinId="8" hidden="1"/>
    <cellStyle name="Hipervínculo" xfId="4551" builtinId="8" hidden="1"/>
    <cellStyle name="Hipervínculo" xfId="4553" builtinId="8" hidden="1"/>
    <cellStyle name="Hipervínculo" xfId="4555" builtinId="8" hidden="1"/>
    <cellStyle name="Hipervínculo" xfId="4557" builtinId="8" hidden="1"/>
    <cellStyle name="Hipervínculo" xfId="4559" builtinId="8" hidden="1"/>
    <cellStyle name="Hipervínculo" xfId="4561" builtinId="8" hidden="1"/>
    <cellStyle name="Hipervínculo" xfId="4563" builtinId="8" hidden="1"/>
    <cellStyle name="Hipervínculo" xfId="4565" builtinId="8" hidden="1"/>
    <cellStyle name="Hipervínculo" xfId="4567" builtinId="8" hidden="1"/>
    <cellStyle name="Hipervínculo" xfId="4569" builtinId="8" hidden="1"/>
    <cellStyle name="Hipervínculo" xfId="4571" builtinId="8" hidden="1"/>
    <cellStyle name="Hipervínculo" xfId="4573" builtinId="8" hidden="1"/>
    <cellStyle name="Hipervínculo" xfId="4575" builtinId="8" hidden="1"/>
    <cellStyle name="Hipervínculo" xfId="4577" builtinId="8" hidden="1"/>
    <cellStyle name="Hipervínculo" xfId="4579" builtinId="8" hidden="1"/>
    <cellStyle name="Hipervínculo" xfId="4581" builtinId="8" hidden="1"/>
    <cellStyle name="Hipervínculo" xfId="4583" builtinId="8" hidden="1"/>
    <cellStyle name="Hipervínculo" xfId="4585" builtinId="8" hidden="1"/>
    <cellStyle name="Hipervínculo" xfId="4587" builtinId="8" hidden="1"/>
    <cellStyle name="Hipervínculo" xfId="4589" builtinId="8" hidden="1"/>
    <cellStyle name="Hipervínculo" xfId="4591" builtinId="8" hidden="1"/>
    <cellStyle name="Hipervínculo" xfId="4593" builtinId="8" hidden="1"/>
    <cellStyle name="Hipervínculo" xfId="4595" builtinId="8" hidden="1"/>
    <cellStyle name="Hipervínculo" xfId="4597" builtinId="8" hidden="1"/>
    <cellStyle name="Hipervínculo" xfId="4599" builtinId="8" hidden="1"/>
    <cellStyle name="Hipervínculo" xfId="4601" builtinId="8" hidden="1"/>
    <cellStyle name="Hipervínculo" xfId="4603" builtinId="8" hidden="1"/>
    <cellStyle name="Hipervínculo" xfId="4605" builtinId="8" hidden="1"/>
    <cellStyle name="Hipervínculo" xfId="4607" builtinId="8" hidden="1"/>
    <cellStyle name="Hipervínculo" xfId="4609" builtinId="8" hidden="1"/>
    <cellStyle name="Hipervínculo" xfId="4611" builtinId="8" hidden="1"/>
    <cellStyle name="Hipervínculo" xfId="4613" builtinId="8" hidden="1"/>
    <cellStyle name="Hipervínculo" xfId="4615" builtinId="8" hidden="1"/>
    <cellStyle name="Hipervínculo" xfId="4617" builtinId="8" hidden="1"/>
    <cellStyle name="Hipervínculo" xfId="4619" builtinId="8" hidden="1"/>
    <cellStyle name="Hipervínculo" xfId="4621" builtinId="8" hidden="1"/>
    <cellStyle name="Hipervínculo" xfId="4623" builtinId="8" hidden="1"/>
    <cellStyle name="Hipervínculo" xfId="4625" builtinId="8" hidden="1"/>
    <cellStyle name="Hipervínculo" xfId="4627" builtinId="8" hidden="1"/>
    <cellStyle name="Hipervínculo" xfId="4629" builtinId="8" hidden="1"/>
    <cellStyle name="Hipervínculo" xfId="4631" builtinId="8" hidden="1"/>
    <cellStyle name="Hipervínculo" xfId="4633" builtinId="8" hidden="1"/>
    <cellStyle name="Hipervínculo" xfId="4635" builtinId="8" hidden="1"/>
    <cellStyle name="Hipervínculo" xfId="4637" builtinId="8" hidden="1"/>
    <cellStyle name="Hipervínculo" xfId="4639" builtinId="8" hidden="1"/>
    <cellStyle name="Hipervínculo" xfId="4641" builtinId="8" hidden="1"/>
    <cellStyle name="Hipervínculo" xfId="4643" builtinId="8" hidden="1"/>
    <cellStyle name="Hipervínculo" xfId="4645" builtinId="8" hidden="1"/>
    <cellStyle name="Hipervínculo" xfId="4647" builtinId="8" hidden="1"/>
    <cellStyle name="Hipervínculo" xfId="4649" builtinId="8" hidden="1"/>
    <cellStyle name="Hipervínculo" xfId="4651" builtinId="8" hidden="1"/>
    <cellStyle name="Hipervínculo" xfId="4653" builtinId="8" hidden="1"/>
    <cellStyle name="Hipervínculo" xfId="4655" builtinId="8" hidden="1"/>
    <cellStyle name="Hipervínculo" xfId="4657" builtinId="8" hidden="1"/>
    <cellStyle name="Hipervínculo" xfId="4659" builtinId="8" hidden="1"/>
    <cellStyle name="Hipervínculo" xfId="4661" builtinId="8" hidden="1"/>
    <cellStyle name="Hipervínculo" xfId="4663" builtinId="8" hidden="1"/>
    <cellStyle name="Hipervínculo" xfId="4665" builtinId="8" hidden="1"/>
    <cellStyle name="Hipervínculo" xfId="4667" builtinId="8" hidden="1"/>
    <cellStyle name="Hipervínculo" xfId="4669" builtinId="8" hidden="1"/>
    <cellStyle name="Hipervínculo" xfId="4671" builtinId="8" hidden="1"/>
    <cellStyle name="Hipervínculo" xfId="4673" builtinId="8" hidden="1"/>
    <cellStyle name="Hipervínculo" xfId="4675" builtinId="8" hidden="1"/>
    <cellStyle name="Hipervínculo" xfId="4677" builtinId="8" hidden="1"/>
    <cellStyle name="Hipervínculo" xfId="4679" builtinId="8" hidden="1"/>
    <cellStyle name="Hipervínculo" xfId="4681" builtinId="8" hidden="1"/>
    <cellStyle name="Hipervínculo" xfId="4683" builtinId="8" hidden="1"/>
    <cellStyle name="Hipervínculo" xfId="4685" builtinId="8" hidden="1"/>
    <cellStyle name="Hipervínculo" xfId="4687" builtinId="8" hidden="1"/>
    <cellStyle name="Hipervínculo" xfId="4689" builtinId="8" hidden="1"/>
    <cellStyle name="Hipervínculo" xfId="4691" builtinId="8" hidden="1"/>
    <cellStyle name="Hipervínculo" xfId="4693" builtinId="8" hidden="1"/>
    <cellStyle name="Hipervínculo" xfId="4695" builtinId="8" hidden="1"/>
    <cellStyle name="Hipervínculo" xfId="4697" builtinId="8" hidden="1"/>
    <cellStyle name="Hipervínculo" xfId="4699" builtinId="8" hidden="1"/>
    <cellStyle name="Hipervínculo" xfId="4701" builtinId="8" hidden="1"/>
    <cellStyle name="Hipervínculo" xfId="4703" builtinId="8" hidden="1"/>
    <cellStyle name="Hipervínculo" xfId="4705" builtinId="8" hidden="1"/>
    <cellStyle name="Hipervínculo" xfId="4707" builtinId="8" hidden="1"/>
    <cellStyle name="Hipervínculo" xfId="4709" builtinId="8" hidden="1"/>
    <cellStyle name="Hipervínculo" xfId="4711" builtinId="8" hidden="1"/>
    <cellStyle name="Hipervínculo" xfId="4713" builtinId="8" hidden="1"/>
    <cellStyle name="Hipervínculo" xfId="4715" builtinId="8" hidden="1"/>
    <cellStyle name="Hipervínculo" xfId="4717" builtinId="8" hidden="1"/>
    <cellStyle name="Hipervínculo" xfId="4719" builtinId="8" hidden="1"/>
    <cellStyle name="Hipervínculo" xfId="4721" builtinId="8" hidden="1"/>
    <cellStyle name="Hipervínculo" xfId="4723" builtinId="8" hidden="1"/>
    <cellStyle name="Hipervínculo" xfId="4725" builtinId="8" hidden="1"/>
    <cellStyle name="Hipervínculo" xfId="4727" builtinId="8" hidden="1"/>
    <cellStyle name="Hipervínculo" xfId="4729" builtinId="8" hidden="1"/>
    <cellStyle name="Hipervínculo" xfId="4731" builtinId="8" hidden="1"/>
    <cellStyle name="Hipervínculo" xfId="4733" builtinId="8" hidden="1"/>
    <cellStyle name="Hipervínculo" xfId="4735" builtinId="8" hidden="1"/>
    <cellStyle name="Hipervínculo" xfId="4737" builtinId="8" hidden="1"/>
    <cellStyle name="Hipervínculo" xfId="4739" builtinId="8" hidden="1"/>
    <cellStyle name="Hipervínculo" xfId="4741" builtinId="8" hidden="1"/>
    <cellStyle name="Hipervínculo" xfId="4743" builtinId="8" hidden="1"/>
    <cellStyle name="Hipervínculo" xfId="4745" builtinId="8" hidden="1"/>
    <cellStyle name="Hipervínculo" xfId="4747" builtinId="8" hidden="1"/>
    <cellStyle name="Hipervínculo" xfId="4749" builtinId="8" hidden="1"/>
    <cellStyle name="Hipervínculo" xfId="4751" builtinId="8" hidden="1"/>
    <cellStyle name="Hipervínculo" xfId="4753" builtinId="8" hidden="1"/>
    <cellStyle name="Hipervínculo" xfId="4755" builtinId="8" hidden="1"/>
    <cellStyle name="Hipervínculo" xfId="4757" builtinId="8" hidden="1"/>
    <cellStyle name="Hipervínculo" xfId="4759" builtinId="8" hidden="1"/>
    <cellStyle name="Hipervínculo" xfId="4761" builtinId="8" hidden="1"/>
    <cellStyle name="Hipervínculo" xfId="4763" builtinId="8" hidden="1"/>
    <cellStyle name="Hipervínculo" xfId="4765" builtinId="8" hidden="1"/>
    <cellStyle name="Hipervínculo" xfId="4767" builtinId="8" hidden="1"/>
    <cellStyle name="Hipervínculo" xfId="4769" builtinId="8" hidden="1"/>
    <cellStyle name="Hipervínculo" xfId="4771" builtinId="8" hidden="1"/>
    <cellStyle name="Hipervínculo" xfId="4773" builtinId="8" hidden="1"/>
    <cellStyle name="Hipervínculo" xfId="4775" builtinId="8" hidden="1"/>
    <cellStyle name="Hipervínculo" xfId="4777" builtinId="8" hidden="1"/>
    <cellStyle name="Hipervínculo" xfId="4779" builtinId="8" hidden="1"/>
    <cellStyle name="Hipervínculo" xfId="4781" builtinId="8" hidden="1"/>
    <cellStyle name="Hipervínculo" xfId="4783" builtinId="8" hidden="1"/>
    <cellStyle name="Hipervínculo" xfId="4785" builtinId="8" hidden="1"/>
    <cellStyle name="Hipervínculo" xfId="4787" builtinId="8" hidden="1"/>
    <cellStyle name="Hipervínculo" xfId="4789" builtinId="8" hidden="1"/>
    <cellStyle name="Hipervínculo" xfId="4791" builtinId="8" hidden="1"/>
    <cellStyle name="Hipervínculo" xfId="4793" builtinId="8" hidden="1"/>
    <cellStyle name="Hipervínculo" xfId="4795" builtinId="8" hidden="1"/>
    <cellStyle name="Hipervínculo" xfId="4797" builtinId="8" hidden="1"/>
    <cellStyle name="Hipervínculo" xfId="4799" builtinId="8" hidden="1"/>
    <cellStyle name="Hipervínculo" xfId="4801" builtinId="8" hidden="1"/>
    <cellStyle name="Hipervínculo" xfId="4803" builtinId="8" hidden="1"/>
    <cellStyle name="Hipervínculo" xfId="4805" builtinId="8" hidden="1"/>
    <cellStyle name="Hipervínculo" xfId="4807" builtinId="8" hidden="1"/>
    <cellStyle name="Hipervínculo" xfId="4809" builtinId="8" hidden="1"/>
    <cellStyle name="Hipervínculo" xfId="4811" builtinId="8" hidden="1"/>
    <cellStyle name="Hipervínculo" xfId="4813" builtinId="8" hidden="1"/>
    <cellStyle name="Hipervínculo" xfId="4815" builtinId="8" hidden="1"/>
    <cellStyle name="Hipervínculo" xfId="4817" builtinId="8" hidden="1"/>
    <cellStyle name="Hipervínculo" xfId="4819" builtinId="8" hidden="1"/>
    <cellStyle name="Hipervínculo" xfId="4821" builtinId="8" hidden="1"/>
    <cellStyle name="Hipervínculo" xfId="4823" builtinId="8" hidden="1"/>
    <cellStyle name="Hipervínculo" xfId="4825" builtinId="8" hidden="1"/>
    <cellStyle name="Hipervínculo" xfId="4827" builtinId="8" hidden="1"/>
    <cellStyle name="Hipervínculo" xfId="4829" builtinId="8" hidden="1"/>
    <cellStyle name="Hipervínculo" xfId="4831" builtinId="8" hidden="1"/>
    <cellStyle name="Hipervínculo" xfId="4833" builtinId="8" hidden="1"/>
    <cellStyle name="Hipervínculo" xfId="4835" builtinId="8" hidden="1"/>
    <cellStyle name="Hipervínculo" xfId="4837" builtinId="8" hidden="1"/>
    <cellStyle name="Hipervínculo" xfId="4839" builtinId="8" hidden="1"/>
    <cellStyle name="Hipervínculo" xfId="4841" builtinId="8" hidden="1"/>
    <cellStyle name="Hipervínculo" xfId="4843" builtinId="8" hidden="1"/>
    <cellStyle name="Hipervínculo" xfId="4845" builtinId="8" hidden="1"/>
    <cellStyle name="Hipervínculo" xfId="4847" builtinId="8" hidden="1"/>
    <cellStyle name="Hipervínculo" xfId="4849" builtinId="8" hidden="1"/>
    <cellStyle name="Hipervínculo" xfId="4851" builtinId="8" hidden="1"/>
    <cellStyle name="Hipervínculo" xfId="4853" builtinId="8" hidden="1"/>
    <cellStyle name="Hipervínculo" xfId="4855" builtinId="8" hidden="1"/>
    <cellStyle name="Hipervínculo" xfId="4857" builtinId="8" hidden="1"/>
    <cellStyle name="Hipervínculo" xfId="4859" builtinId="8" hidden="1"/>
    <cellStyle name="Hipervínculo" xfId="4861" builtinId="8" hidden="1"/>
    <cellStyle name="Hipervínculo" xfId="4863" builtinId="8" hidden="1"/>
    <cellStyle name="Hipervínculo" xfId="4865" builtinId="8" hidden="1"/>
    <cellStyle name="Hipervínculo" xfId="4867" builtinId="8" hidden="1"/>
    <cellStyle name="Hipervínculo" xfId="4869" builtinId="8" hidden="1"/>
    <cellStyle name="Hipervínculo" xfId="4871" builtinId="8" hidden="1"/>
    <cellStyle name="Hipervínculo" xfId="4873" builtinId="8" hidden="1"/>
    <cellStyle name="Hipervínculo" xfId="4875" builtinId="8" hidden="1"/>
    <cellStyle name="Hipervínculo" xfId="4877" builtinId="8" hidden="1"/>
    <cellStyle name="Hipervínculo" xfId="4879" builtinId="8" hidden="1"/>
    <cellStyle name="Hipervínculo" xfId="4881" builtinId="8" hidden="1"/>
    <cellStyle name="Hipervínculo" xfId="4883" builtinId="8" hidden="1"/>
    <cellStyle name="Hipervínculo" xfId="4885" builtinId="8" hidden="1"/>
    <cellStyle name="Hipervínculo" xfId="4887" builtinId="8" hidden="1"/>
    <cellStyle name="Hipervínculo" xfId="4889" builtinId="8" hidden="1"/>
    <cellStyle name="Hipervínculo" xfId="4891" builtinId="8" hidden="1"/>
    <cellStyle name="Hipervínculo" xfId="4893" builtinId="8" hidden="1"/>
    <cellStyle name="Hipervínculo" xfId="4895" builtinId="8" hidden="1"/>
    <cellStyle name="Hipervínculo" xfId="4897" builtinId="8" hidden="1"/>
    <cellStyle name="Hipervínculo" xfId="4899" builtinId="8" hidden="1"/>
    <cellStyle name="Hipervínculo" xfId="4901" builtinId="8" hidden="1"/>
    <cellStyle name="Hipervínculo" xfId="4903" builtinId="8" hidden="1"/>
    <cellStyle name="Hipervínculo" xfId="4905" builtinId="8" hidden="1"/>
    <cellStyle name="Hipervínculo" xfId="4907" builtinId="8" hidden="1"/>
    <cellStyle name="Hipervínculo" xfId="4909" builtinId="8" hidden="1"/>
    <cellStyle name="Hipervínculo" xfId="4911" builtinId="8" hidden="1"/>
    <cellStyle name="Hipervínculo" xfId="4913" builtinId="8" hidden="1"/>
    <cellStyle name="Hipervínculo" xfId="4915" builtinId="8" hidden="1"/>
    <cellStyle name="Hipervínculo" xfId="4917" builtinId="8" hidden="1"/>
    <cellStyle name="Hipervínculo" xfId="4919" builtinId="8" hidden="1"/>
    <cellStyle name="Hipervínculo" xfId="4921" builtinId="8" hidden="1"/>
    <cellStyle name="Hipervínculo" xfId="4923" builtinId="8" hidden="1"/>
    <cellStyle name="Hipervínculo" xfId="4925" builtinId="8" hidden="1"/>
    <cellStyle name="Hipervínculo" xfId="4927" builtinId="8" hidden="1"/>
    <cellStyle name="Hipervínculo" xfId="4929" builtinId="8" hidden="1"/>
    <cellStyle name="Hipervínculo" xfId="4931" builtinId="8" hidden="1"/>
    <cellStyle name="Hipervínculo" xfId="4933" builtinId="8" hidden="1"/>
    <cellStyle name="Hipervínculo" xfId="4935" builtinId="8" hidden="1"/>
    <cellStyle name="Hipervínculo" xfId="4937" builtinId="8" hidden="1"/>
    <cellStyle name="Hipervínculo" xfId="4939" builtinId="8" hidden="1"/>
    <cellStyle name="Hipervínculo" xfId="4941" builtinId="8" hidden="1"/>
    <cellStyle name="Hipervínculo" xfId="4943" builtinId="8" hidden="1"/>
    <cellStyle name="Hipervínculo" xfId="4945" builtinId="8" hidden="1"/>
    <cellStyle name="Hipervínculo" xfId="4947" builtinId="8" hidden="1"/>
    <cellStyle name="Hipervínculo" xfId="4949" builtinId="8" hidden="1"/>
    <cellStyle name="Hipervínculo" xfId="4951" builtinId="8" hidden="1"/>
    <cellStyle name="Hipervínculo" xfId="4953" builtinId="8" hidden="1"/>
    <cellStyle name="Hipervínculo" xfId="4955" builtinId="8" hidden="1"/>
    <cellStyle name="Hipervínculo" xfId="4957" builtinId="8" hidden="1"/>
    <cellStyle name="Hipervínculo" xfId="4959" builtinId="8" hidden="1"/>
    <cellStyle name="Hipervínculo" xfId="4961" builtinId="8" hidden="1"/>
    <cellStyle name="Hipervínculo" xfId="4963" builtinId="8" hidden="1"/>
    <cellStyle name="Hipervínculo" xfId="4965" builtinId="8" hidden="1"/>
    <cellStyle name="Hipervínculo" xfId="4967" builtinId="8" hidden="1"/>
    <cellStyle name="Hipervínculo" xfId="4969" builtinId="8" hidden="1"/>
    <cellStyle name="Hipervínculo" xfId="4971" builtinId="8" hidden="1"/>
    <cellStyle name="Hipervínculo" xfId="4973" builtinId="8" hidden="1"/>
    <cellStyle name="Hipervínculo" xfId="4975" builtinId="8" hidden="1"/>
    <cellStyle name="Hipervínculo" xfId="4977" builtinId="8" hidden="1"/>
    <cellStyle name="Hipervínculo" xfId="4979" builtinId="8" hidden="1"/>
    <cellStyle name="Hipervínculo" xfId="4981" builtinId="8" hidden="1"/>
    <cellStyle name="Hipervínculo" xfId="4983" builtinId="8" hidden="1"/>
    <cellStyle name="Hipervínculo" xfId="4985" builtinId="8" hidden="1"/>
    <cellStyle name="Hipervínculo" xfId="4987" builtinId="8" hidden="1"/>
    <cellStyle name="Hipervínculo" xfId="4989" builtinId="8" hidden="1"/>
    <cellStyle name="Hipervínculo" xfId="4991" builtinId="8" hidden="1"/>
    <cellStyle name="Hipervínculo" xfId="4993" builtinId="8" hidden="1"/>
    <cellStyle name="Hipervínculo" xfId="4995" builtinId="8" hidden="1"/>
    <cellStyle name="Hipervínculo" xfId="4997" builtinId="8" hidden="1"/>
    <cellStyle name="Hipervínculo" xfId="4999" builtinId="8" hidden="1"/>
    <cellStyle name="Hipervínculo" xfId="5001" builtinId="8" hidden="1"/>
    <cellStyle name="Hipervínculo" xfId="5003" builtinId="8" hidden="1"/>
    <cellStyle name="Hipervínculo" xfId="5005" builtinId="8" hidden="1"/>
    <cellStyle name="Hipervínculo" xfId="5007" builtinId="8" hidden="1"/>
    <cellStyle name="Hipervínculo" xfId="5009" builtinId="8" hidden="1"/>
    <cellStyle name="Hipervínculo" xfId="5011" builtinId="8" hidden="1"/>
    <cellStyle name="Hipervínculo" xfId="5013" builtinId="8" hidden="1"/>
    <cellStyle name="Hipervínculo" xfId="5015" builtinId="8" hidden="1"/>
    <cellStyle name="Hipervínculo" xfId="5017" builtinId="8" hidden="1"/>
    <cellStyle name="Hipervínculo" xfId="5019" builtinId="8" hidden="1"/>
    <cellStyle name="Hipervínculo" xfId="5021" builtinId="8" hidden="1"/>
    <cellStyle name="Hipervínculo" xfId="5023" builtinId="8" hidden="1"/>
    <cellStyle name="Hipervínculo" xfId="5025" builtinId="8" hidden="1"/>
    <cellStyle name="Hipervínculo" xfId="5027" builtinId="8" hidden="1"/>
    <cellStyle name="Hipervínculo" xfId="5029" builtinId="8" hidden="1"/>
    <cellStyle name="Hipervínculo" xfId="5031" builtinId="8" hidden="1"/>
    <cellStyle name="Hipervínculo" xfId="5033" builtinId="8" hidden="1"/>
    <cellStyle name="Hipervínculo" xfId="5035" builtinId="8" hidden="1"/>
    <cellStyle name="Hipervínculo" xfId="5037" builtinId="8" hidden="1"/>
    <cellStyle name="Hipervínculo" xfId="5039" builtinId="8" hidden="1"/>
    <cellStyle name="Hipervínculo" xfId="5041" builtinId="8" hidden="1"/>
    <cellStyle name="Hipervínculo" xfId="5043" builtinId="8" hidden="1"/>
    <cellStyle name="Hipervínculo" xfId="5045" builtinId="8" hidden="1"/>
    <cellStyle name="Hipervínculo" xfId="5047" builtinId="8" hidden="1"/>
    <cellStyle name="Hipervínculo" xfId="5049" builtinId="8" hidden="1"/>
    <cellStyle name="Hipervínculo" xfId="5051" builtinId="8" hidden="1"/>
    <cellStyle name="Hipervínculo" xfId="5053" builtinId="8" hidden="1"/>
    <cellStyle name="Hipervínculo" xfId="5055" builtinId="8" hidden="1"/>
    <cellStyle name="Hipervínculo" xfId="5057" builtinId="8" hidden="1"/>
    <cellStyle name="Hipervínculo" xfId="5059" builtinId="8" hidden="1"/>
    <cellStyle name="Hipervínculo" xfId="5061" builtinId="8" hidden="1"/>
    <cellStyle name="Hipervínculo" xfId="5063" builtinId="8" hidden="1"/>
    <cellStyle name="Hipervínculo" xfId="5065" builtinId="8" hidden="1"/>
    <cellStyle name="Hipervínculo" xfId="5067" builtinId="8" hidden="1"/>
    <cellStyle name="Hipervínculo" xfId="5069" builtinId="8" hidden="1"/>
    <cellStyle name="Hipervínculo" xfId="5071" builtinId="8" hidden="1"/>
    <cellStyle name="Hipervínculo" xfId="5073" builtinId="8" hidden="1"/>
    <cellStyle name="Hipervínculo" xfId="5075" builtinId="8" hidden="1"/>
    <cellStyle name="Hipervínculo" xfId="5077" builtinId="8" hidden="1"/>
    <cellStyle name="Hipervínculo" xfId="5079" builtinId="8" hidden="1"/>
    <cellStyle name="Hipervínculo" xfId="5081" builtinId="8" hidden="1"/>
    <cellStyle name="Hipervínculo" xfId="5083" builtinId="8" hidden="1"/>
    <cellStyle name="Hipervínculo" xfId="5085" builtinId="8" hidden="1"/>
    <cellStyle name="Hipervínculo" xfId="5087" builtinId="8" hidden="1"/>
    <cellStyle name="Hipervínculo" xfId="5089" builtinId="8" hidden="1"/>
    <cellStyle name="Hipervínculo" xfId="5091" builtinId="8" hidden="1"/>
    <cellStyle name="Hipervínculo" xfId="5093" builtinId="8" hidden="1"/>
    <cellStyle name="Hipervínculo" xfId="5095" builtinId="8" hidden="1"/>
    <cellStyle name="Hipervínculo" xfId="5097" builtinId="8" hidden="1"/>
    <cellStyle name="Hipervínculo" xfId="5099" builtinId="8" hidden="1"/>
    <cellStyle name="Hipervínculo" xfId="5101" builtinId="8" hidden="1"/>
    <cellStyle name="Hipervínculo" xfId="5103" builtinId="8" hidden="1"/>
    <cellStyle name="Hipervínculo" xfId="5105" builtinId="8" hidden="1"/>
    <cellStyle name="Hipervínculo" xfId="5107" builtinId="8" hidden="1"/>
    <cellStyle name="Hipervínculo" xfId="5109" builtinId="8" hidden="1"/>
    <cellStyle name="Hipervínculo" xfId="5111" builtinId="8" hidden="1"/>
    <cellStyle name="Hipervínculo" xfId="5113" builtinId="8" hidden="1"/>
    <cellStyle name="Hipervínculo" xfId="5115" builtinId="8" hidden="1"/>
    <cellStyle name="Hipervínculo" xfId="5117" builtinId="8" hidden="1"/>
    <cellStyle name="Hipervínculo" xfId="5119" builtinId="8" hidden="1"/>
    <cellStyle name="Hipervínculo" xfId="5121" builtinId="8" hidden="1"/>
    <cellStyle name="Hipervínculo" xfId="5123" builtinId="8" hidden="1"/>
    <cellStyle name="Hipervínculo" xfId="5125" builtinId="8" hidden="1"/>
    <cellStyle name="Hipervínculo" xfId="5127" builtinId="8" hidden="1"/>
    <cellStyle name="Hipervínculo" xfId="5129" builtinId="8" hidden="1"/>
    <cellStyle name="Hipervínculo" xfId="5131" builtinId="8" hidden="1"/>
    <cellStyle name="Hipervínculo" xfId="5133" builtinId="8" hidden="1"/>
    <cellStyle name="Hipervínculo" xfId="5135" builtinId="8" hidden="1"/>
    <cellStyle name="Hipervínculo" xfId="5137" builtinId="8" hidden="1"/>
    <cellStyle name="Hipervínculo" xfId="5139" builtinId="8" hidden="1"/>
    <cellStyle name="Hipervínculo" xfId="5141" builtinId="8" hidden="1"/>
    <cellStyle name="Hipervínculo" xfId="5143" builtinId="8" hidden="1"/>
    <cellStyle name="Hipervínculo" xfId="5145" builtinId="8" hidden="1"/>
    <cellStyle name="Hipervínculo" xfId="5147" builtinId="8" hidden="1"/>
    <cellStyle name="Hipervínculo" xfId="5149" builtinId="8" hidden="1"/>
    <cellStyle name="Hipervínculo" xfId="5151" builtinId="8" hidden="1"/>
    <cellStyle name="Hipervínculo" xfId="5153" builtinId="8" hidden="1"/>
    <cellStyle name="Hipervínculo" xfId="5155" builtinId="8" hidden="1"/>
    <cellStyle name="Hipervínculo" xfId="5157" builtinId="8" hidden="1"/>
    <cellStyle name="Hipervínculo" xfId="5159" builtinId="8" hidden="1"/>
    <cellStyle name="Hipervínculo" xfId="5161" builtinId="8" hidden="1"/>
    <cellStyle name="Hipervínculo" xfId="5163" builtinId="8" hidden="1"/>
    <cellStyle name="Hipervínculo" xfId="5165" builtinId="8" hidden="1"/>
    <cellStyle name="Hipervínculo" xfId="5167" builtinId="8" hidden="1"/>
    <cellStyle name="Hipervínculo" xfId="5169" builtinId="8" hidden="1"/>
    <cellStyle name="Hipervínculo" xfId="5171" builtinId="8" hidden="1"/>
    <cellStyle name="Hipervínculo" xfId="5173" builtinId="8" hidden="1"/>
    <cellStyle name="Hipervínculo" xfId="5175" builtinId="8" hidden="1"/>
    <cellStyle name="Hipervínculo" xfId="5177" builtinId="8" hidden="1"/>
    <cellStyle name="Hipervínculo" xfId="5179" builtinId="8" hidden="1"/>
    <cellStyle name="Hipervínculo" xfId="5181" builtinId="8" hidden="1"/>
    <cellStyle name="Hipervínculo" xfId="5183" builtinId="8" hidden="1"/>
    <cellStyle name="Hipervínculo" xfId="5185" builtinId="8" hidden="1"/>
    <cellStyle name="Hipervínculo" xfId="5187" builtinId="8" hidden="1"/>
    <cellStyle name="Hipervínculo" xfId="5189" builtinId="8" hidden="1"/>
    <cellStyle name="Hipervínculo" xfId="5191" builtinId="8" hidden="1"/>
    <cellStyle name="Hipervínculo" xfId="5193" builtinId="8" hidden="1"/>
    <cellStyle name="Hipervínculo" xfId="5195" builtinId="8" hidden="1"/>
    <cellStyle name="Hipervínculo" xfId="5197" builtinId="8" hidden="1"/>
    <cellStyle name="Hipervínculo" xfId="5199" builtinId="8" hidden="1"/>
    <cellStyle name="Hipervínculo" xfId="5201" builtinId="8" hidden="1"/>
    <cellStyle name="Hipervínculo" xfId="5203" builtinId="8" hidden="1"/>
    <cellStyle name="Hipervínculo" xfId="5205" builtinId="8" hidden="1"/>
    <cellStyle name="Hipervínculo" xfId="5207" builtinId="8" hidden="1"/>
    <cellStyle name="Hipervínculo" xfId="5209" builtinId="8" hidden="1"/>
    <cellStyle name="Hipervínculo" xfId="5211" builtinId="8" hidden="1"/>
    <cellStyle name="Hipervínculo" xfId="5213" builtinId="8" hidden="1"/>
    <cellStyle name="Hipervínculo" xfId="5215" builtinId="8" hidden="1"/>
    <cellStyle name="Hipervínculo" xfId="5217" builtinId="8" hidden="1"/>
    <cellStyle name="Hipervínculo" xfId="5219" builtinId="8" hidden="1"/>
    <cellStyle name="Hipervínculo" xfId="5221" builtinId="8" hidden="1"/>
    <cellStyle name="Hipervínculo" xfId="5223" builtinId="8" hidden="1"/>
    <cellStyle name="Hipervínculo" xfId="5225" builtinId="8" hidden="1"/>
    <cellStyle name="Hipervínculo" xfId="5227" builtinId="8" hidden="1"/>
    <cellStyle name="Hipervínculo" xfId="5229" builtinId="8" hidden="1"/>
    <cellStyle name="Hipervínculo" xfId="5231" builtinId="8" hidden="1"/>
    <cellStyle name="Hipervínculo" xfId="5233" builtinId="8" hidden="1"/>
    <cellStyle name="Hipervínculo" xfId="5235" builtinId="8" hidden="1"/>
    <cellStyle name="Hipervínculo" xfId="5237" builtinId="8" hidden="1"/>
    <cellStyle name="Hipervínculo" xfId="5239" builtinId="8" hidden="1"/>
    <cellStyle name="Hipervínculo" xfId="5241" builtinId="8" hidden="1"/>
    <cellStyle name="Hipervínculo" xfId="5243" builtinId="8" hidden="1"/>
    <cellStyle name="Hipervínculo" xfId="5245" builtinId="8" hidden="1"/>
    <cellStyle name="Hipervínculo" xfId="5247" builtinId="8" hidden="1"/>
    <cellStyle name="Hipervínculo" xfId="5249" builtinId="8" hidden="1"/>
    <cellStyle name="Hipervínculo" xfId="5251" builtinId="8" hidden="1"/>
    <cellStyle name="Hipervínculo" xfId="5253" builtinId="8" hidden="1"/>
    <cellStyle name="Hipervínculo" xfId="5255" builtinId="8" hidden="1"/>
    <cellStyle name="Hipervínculo" xfId="5257" builtinId="8" hidden="1"/>
    <cellStyle name="Hipervínculo" xfId="5259" builtinId="8" hidden="1"/>
    <cellStyle name="Hipervínculo" xfId="5261" builtinId="8" hidden="1"/>
    <cellStyle name="Hipervínculo" xfId="5263" builtinId="8" hidden="1"/>
    <cellStyle name="Hipervínculo" xfId="5265" builtinId="8" hidden="1"/>
    <cellStyle name="Hipervínculo" xfId="5267" builtinId="8" hidden="1"/>
    <cellStyle name="Hipervínculo" xfId="5269" builtinId="8" hidden="1"/>
    <cellStyle name="Hipervínculo" xfId="5271" builtinId="8" hidden="1"/>
    <cellStyle name="Hipervínculo" xfId="5273" builtinId="8" hidden="1"/>
    <cellStyle name="Hipervínculo" xfId="5275" builtinId="8" hidden="1"/>
    <cellStyle name="Hipervínculo" xfId="5277" builtinId="8" hidden="1"/>
    <cellStyle name="Hipervínculo" xfId="5279" builtinId="8" hidden="1"/>
    <cellStyle name="Hipervínculo" xfId="5281" builtinId="8" hidden="1"/>
    <cellStyle name="Hipervínculo" xfId="5283" builtinId="8" hidden="1"/>
    <cellStyle name="Hipervínculo" xfId="5285" builtinId="8" hidden="1"/>
    <cellStyle name="Hipervínculo" xfId="5287" builtinId="8" hidden="1"/>
    <cellStyle name="Hipervínculo" xfId="5289" builtinId="8" hidden="1"/>
    <cellStyle name="Hipervínculo" xfId="5291" builtinId="8" hidden="1"/>
    <cellStyle name="Hipervínculo" xfId="5293" builtinId="8" hidden="1"/>
    <cellStyle name="Hipervínculo" xfId="5295" builtinId="8" hidden="1"/>
    <cellStyle name="Hipervínculo" xfId="5297" builtinId="8" hidden="1"/>
    <cellStyle name="Hipervínculo" xfId="5299" builtinId="8" hidden="1"/>
    <cellStyle name="Hipervínculo" xfId="5301" builtinId="8" hidden="1"/>
    <cellStyle name="Hipervínculo" xfId="5303" builtinId="8" hidden="1"/>
    <cellStyle name="Hipervínculo" xfId="5305" builtinId="8" hidden="1"/>
    <cellStyle name="Hipervínculo" xfId="5307" builtinId="8" hidden="1"/>
    <cellStyle name="Hipervínculo" xfId="5309" builtinId="8" hidden="1"/>
    <cellStyle name="Hipervínculo" xfId="5311" builtinId="8" hidden="1"/>
    <cellStyle name="Hipervínculo" xfId="5313" builtinId="8" hidden="1"/>
    <cellStyle name="Hipervínculo" xfId="5315" builtinId="8" hidden="1"/>
    <cellStyle name="Hipervínculo" xfId="5317" builtinId="8" hidden="1"/>
    <cellStyle name="Hipervínculo" xfId="5319" builtinId="8" hidden="1"/>
    <cellStyle name="Hipervínculo" xfId="5321" builtinId="8" hidden="1"/>
    <cellStyle name="Hipervínculo" xfId="5323" builtinId="8" hidden="1"/>
    <cellStyle name="Hipervínculo" xfId="5325" builtinId="8" hidden="1"/>
    <cellStyle name="Hipervínculo" xfId="5327" builtinId="8" hidden="1"/>
    <cellStyle name="Hipervínculo" xfId="5329" builtinId="8" hidden="1"/>
    <cellStyle name="Hipervínculo" xfId="5331" builtinId="8" hidden="1"/>
    <cellStyle name="Hipervínculo" xfId="5333" builtinId="8" hidden="1"/>
    <cellStyle name="Hipervínculo" xfId="5335" builtinId="8" hidden="1"/>
    <cellStyle name="Hipervínculo" xfId="5337" builtinId="8" hidden="1"/>
    <cellStyle name="Hipervínculo" xfId="5339" builtinId="8" hidden="1"/>
    <cellStyle name="Hipervínculo" xfId="5341" builtinId="8" hidden="1"/>
    <cellStyle name="Hipervínculo" xfId="5343" builtinId="8" hidden="1"/>
    <cellStyle name="Hipervínculo" xfId="5345" builtinId="8" hidden="1"/>
    <cellStyle name="Hipervínculo" xfId="5347" builtinId="8" hidden="1"/>
    <cellStyle name="Hipervínculo" xfId="5349" builtinId="8" hidden="1"/>
    <cellStyle name="Hipervínculo" xfId="5351" builtinId="8" hidden="1"/>
    <cellStyle name="Hipervínculo" xfId="5353" builtinId="8" hidden="1"/>
    <cellStyle name="Hipervínculo" xfId="5355" builtinId="8" hidden="1"/>
    <cellStyle name="Hipervínculo" xfId="5357" builtinId="8" hidden="1"/>
    <cellStyle name="Hipervínculo" xfId="5359" builtinId="8" hidden="1"/>
    <cellStyle name="Hipervínculo" xfId="5361" builtinId="8" hidden="1"/>
    <cellStyle name="Hipervínculo" xfId="5363" builtinId="8" hidden="1"/>
    <cellStyle name="Hipervínculo" xfId="5365" builtinId="8" hidden="1"/>
    <cellStyle name="Hipervínculo" xfId="5367" builtinId="8" hidden="1"/>
    <cellStyle name="Hipervínculo" xfId="5369" builtinId="8" hidden="1"/>
    <cellStyle name="Hipervínculo" xfId="5371" builtinId="8" hidden="1"/>
    <cellStyle name="Hipervínculo" xfId="5373" builtinId="8" hidden="1"/>
    <cellStyle name="Hipervínculo" xfId="5375" builtinId="8" hidden="1"/>
    <cellStyle name="Hipervínculo" xfId="5377" builtinId="8" hidden="1"/>
    <cellStyle name="Hipervínculo" xfId="5379" builtinId="8" hidden="1"/>
    <cellStyle name="Hipervínculo" xfId="5381" builtinId="8" hidden="1"/>
    <cellStyle name="Hipervínculo" xfId="5383" builtinId="8" hidden="1"/>
    <cellStyle name="Hipervínculo" xfId="5385" builtinId="8" hidden="1"/>
    <cellStyle name="Hipervínculo" xfId="5387" builtinId="8" hidden="1"/>
    <cellStyle name="Hipervínculo" xfId="5389" builtinId="8" hidden="1"/>
    <cellStyle name="Hipervínculo" xfId="5391" builtinId="8" hidden="1"/>
    <cellStyle name="Hipervínculo" xfId="5393" builtinId="8" hidden="1"/>
    <cellStyle name="Hipervínculo" xfId="5395" builtinId="8" hidden="1"/>
    <cellStyle name="Hipervínculo" xfId="5397" builtinId="8" hidden="1"/>
    <cellStyle name="Hipervínculo" xfId="5399" builtinId="8" hidden="1"/>
    <cellStyle name="Hipervínculo" xfId="5401" builtinId="8" hidden="1"/>
    <cellStyle name="Hipervínculo" xfId="5403" builtinId="8" hidden="1"/>
    <cellStyle name="Hipervínculo" xfId="5405" builtinId="8" hidden="1"/>
    <cellStyle name="Hipervínculo" xfId="5407" builtinId="8" hidden="1"/>
    <cellStyle name="Hipervínculo" xfId="5409" builtinId="8" hidden="1"/>
    <cellStyle name="Hipervínculo" xfId="5411" builtinId="8" hidden="1"/>
    <cellStyle name="Hipervínculo" xfId="5413" builtinId="8" hidden="1"/>
    <cellStyle name="Hipervínculo" xfId="5415" builtinId="8" hidden="1"/>
    <cellStyle name="Hipervínculo" xfId="5417" builtinId="8" hidden="1"/>
    <cellStyle name="Hipervínculo" xfId="5419" builtinId="8" hidden="1"/>
    <cellStyle name="Hipervínculo" xfId="5421" builtinId="8" hidden="1"/>
    <cellStyle name="Hipervínculo" xfId="5423" builtinId="8" hidden="1"/>
    <cellStyle name="Hipervínculo" xfId="5425" builtinId="8" hidden="1"/>
    <cellStyle name="Hipervínculo" xfId="5427" builtinId="8" hidden="1"/>
    <cellStyle name="Hipervínculo" xfId="5429" builtinId="8" hidden="1"/>
    <cellStyle name="Hipervínculo" xfId="5431" builtinId="8" hidden="1"/>
    <cellStyle name="Hipervínculo" xfId="5433" builtinId="8" hidden="1"/>
    <cellStyle name="Hipervínculo" xfId="5435" builtinId="8" hidden="1"/>
    <cellStyle name="Hipervínculo" xfId="5437" builtinId="8" hidden="1"/>
    <cellStyle name="Hipervínculo" xfId="5439" builtinId="8" hidden="1"/>
    <cellStyle name="Hipervínculo" xfId="5441" builtinId="8" hidden="1"/>
    <cellStyle name="Hipervínculo" xfId="5443" builtinId="8" hidden="1"/>
    <cellStyle name="Hipervínculo" xfId="5445" builtinId="8" hidden="1"/>
    <cellStyle name="Hipervínculo" xfId="5447" builtinId="8" hidden="1"/>
    <cellStyle name="Hipervínculo" xfId="5449" builtinId="8" hidden="1"/>
    <cellStyle name="Hipervínculo" xfId="5451" builtinId="8" hidden="1"/>
    <cellStyle name="Hipervínculo" xfId="5453" builtinId="8" hidden="1"/>
    <cellStyle name="Hipervínculo" xfId="5455" builtinId="8" hidden="1"/>
    <cellStyle name="Hipervínculo" xfId="5457" builtinId="8" hidden="1"/>
    <cellStyle name="Hipervínculo" xfId="5459" builtinId="8" hidden="1"/>
    <cellStyle name="Hipervínculo" xfId="5461" builtinId="8" hidden="1"/>
    <cellStyle name="Hipervínculo" xfId="5463" builtinId="8" hidden="1"/>
    <cellStyle name="Hipervínculo" xfId="5465" builtinId="8" hidden="1"/>
    <cellStyle name="Hipervínculo" xfId="5467" builtinId="8" hidden="1"/>
    <cellStyle name="Hipervínculo" xfId="5469" builtinId="8" hidden="1"/>
    <cellStyle name="Hipervínculo" xfId="5471" builtinId="8" hidden="1"/>
    <cellStyle name="Hipervínculo" xfId="5473" builtinId="8" hidden="1"/>
    <cellStyle name="Hipervínculo" xfId="5475" builtinId="8" hidden="1"/>
    <cellStyle name="Hipervínculo" xfId="5477" builtinId="8" hidden="1"/>
    <cellStyle name="Hipervínculo" xfId="5479" builtinId="8" hidden="1"/>
    <cellStyle name="Hipervínculo" xfId="5481" builtinId="8" hidden="1"/>
    <cellStyle name="Hipervínculo" xfId="5483" builtinId="8" hidden="1"/>
    <cellStyle name="Hipervínculo" xfId="5485" builtinId="8" hidden="1"/>
    <cellStyle name="Hipervínculo" xfId="5487" builtinId="8" hidden="1"/>
    <cellStyle name="Hipervínculo" xfId="5489" builtinId="8" hidden="1"/>
    <cellStyle name="Hipervínculo" xfId="5491" builtinId="8" hidden="1"/>
    <cellStyle name="Hipervínculo" xfId="5493" builtinId="8" hidden="1"/>
    <cellStyle name="Hipervínculo" xfId="5495" builtinId="8" hidden="1"/>
    <cellStyle name="Hipervínculo" xfId="5497" builtinId="8" hidden="1"/>
    <cellStyle name="Hipervínculo" xfId="5499" builtinId="8" hidden="1"/>
    <cellStyle name="Hipervínculo" xfId="5501" builtinId="8" hidden="1"/>
    <cellStyle name="Hipervínculo" xfId="5503" builtinId="8" hidden="1"/>
    <cellStyle name="Hipervínculo" xfId="5505" builtinId="8" hidden="1"/>
    <cellStyle name="Hipervínculo" xfId="5507" builtinId="8" hidden="1"/>
    <cellStyle name="Hipervínculo" xfId="5509" builtinId="8" hidden="1"/>
    <cellStyle name="Hipervínculo" xfId="5511" builtinId="8" hidden="1"/>
    <cellStyle name="Hipervínculo" xfId="5513" builtinId="8" hidden="1"/>
    <cellStyle name="Hipervínculo" xfId="5515" builtinId="8" hidden="1"/>
    <cellStyle name="Hipervínculo" xfId="5517" builtinId="8" hidden="1"/>
    <cellStyle name="Hipervínculo" xfId="5519" builtinId="8" hidden="1"/>
    <cellStyle name="Hipervínculo" xfId="5521" builtinId="8" hidden="1"/>
    <cellStyle name="Hipervínculo" xfId="5523" builtinId="8" hidden="1"/>
    <cellStyle name="Hipervínculo" xfId="5525" builtinId="8" hidden="1"/>
    <cellStyle name="Hipervínculo" xfId="5527" builtinId="8" hidden="1"/>
    <cellStyle name="Hipervínculo" xfId="5529" builtinId="8" hidden="1"/>
    <cellStyle name="Hipervínculo" xfId="5531" builtinId="8" hidden="1"/>
    <cellStyle name="Hipervínculo" xfId="5533" builtinId="8" hidden="1"/>
    <cellStyle name="Hipervínculo" xfId="5535" builtinId="8" hidden="1"/>
    <cellStyle name="Hipervínculo" xfId="5537" builtinId="8" hidden="1"/>
    <cellStyle name="Hipervínculo" xfId="5539" builtinId="8" hidden="1"/>
    <cellStyle name="Hipervínculo" xfId="5541" builtinId="8" hidden="1"/>
    <cellStyle name="Hipervínculo" xfId="5543" builtinId="8" hidden="1"/>
    <cellStyle name="Hipervínculo" xfId="5545" builtinId="8" hidden="1"/>
    <cellStyle name="Hipervínculo" xfId="5547" builtinId="8" hidden="1"/>
    <cellStyle name="Hipervínculo" xfId="5549" builtinId="8" hidden="1"/>
    <cellStyle name="Hipervínculo" xfId="5551" builtinId="8" hidden="1"/>
    <cellStyle name="Hipervínculo" xfId="5553" builtinId="8" hidden="1"/>
    <cellStyle name="Hipervínculo" xfId="5555" builtinId="8" hidden="1"/>
    <cellStyle name="Hipervínculo" xfId="5557" builtinId="8" hidden="1"/>
    <cellStyle name="Hipervínculo" xfId="5559" builtinId="8" hidden="1"/>
    <cellStyle name="Hipervínculo" xfId="5561" builtinId="8" hidden="1"/>
    <cellStyle name="Hipervínculo" xfId="5563" builtinId="8" hidden="1"/>
    <cellStyle name="Hipervínculo" xfId="5565" builtinId="8" hidden="1"/>
    <cellStyle name="Hipervínculo" xfId="5567" builtinId="8" hidden="1"/>
    <cellStyle name="Hipervínculo" xfId="5569" builtinId="8" hidden="1"/>
    <cellStyle name="Hipervínculo" xfId="5571" builtinId="8" hidden="1"/>
    <cellStyle name="Hipervínculo" xfId="5573" builtinId="8" hidden="1"/>
    <cellStyle name="Hipervínculo" xfId="5575" builtinId="8" hidden="1"/>
    <cellStyle name="Hipervínculo" xfId="5577" builtinId="8" hidden="1"/>
    <cellStyle name="Hipervínculo" xfId="5579" builtinId="8" hidden="1"/>
    <cellStyle name="Hipervínculo" xfId="5581" builtinId="8" hidden="1"/>
    <cellStyle name="Hipervínculo" xfId="5583" builtinId="8" hidden="1"/>
    <cellStyle name="Hipervínculo" xfId="5585" builtinId="8" hidden="1"/>
    <cellStyle name="Hipervínculo" xfId="5587" builtinId="8" hidden="1"/>
    <cellStyle name="Hipervínculo" xfId="5589" builtinId="8" hidden="1"/>
    <cellStyle name="Hipervínculo" xfId="5591" builtinId="8" hidden="1"/>
    <cellStyle name="Hipervínculo" xfId="5593" builtinId="8" hidden="1"/>
    <cellStyle name="Hipervínculo" xfId="5595" builtinId="8" hidden="1"/>
    <cellStyle name="Hipervínculo" xfId="5597" builtinId="8" hidden="1"/>
    <cellStyle name="Hipervínculo" xfId="5599" builtinId="8" hidden="1"/>
    <cellStyle name="Hipervínculo" xfId="5601" builtinId="8" hidden="1"/>
    <cellStyle name="Hipervínculo" xfId="5603" builtinId="8" hidden="1"/>
    <cellStyle name="Hipervínculo" xfId="5605" builtinId="8" hidden="1"/>
    <cellStyle name="Hipervínculo" xfId="5607" builtinId="8" hidden="1"/>
    <cellStyle name="Hipervínculo" xfId="5609" builtinId="8" hidden="1"/>
    <cellStyle name="Hipervínculo" xfId="5611" builtinId="8" hidden="1"/>
    <cellStyle name="Hipervínculo" xfId="5613" builtinId="8" hidden="1"/>
    <cellStyle name="Hipervínculo" xfId="5615" builtinId="8" hidden="1"/>
    <cellStyle name="Hipervínculo" xfId="5617" builtinId="8" hidden="1"/>
    <cellStyle name="Hipervínculo" xfId="5619" builtinId="8" hidden="1"/>
    <cellStyle name="Hipervínculo" xfId="5621" builtinId="8" hidden="1"/>
    <cellStyle name="Hipervínculo" xfId="5623" builtinId="8" hidden="1"/>
    <cellStyle name="Hipervínculo" xfId="5625" builtinId="8" hidden="1"/>
    <cellStyle name="Hipervínculo" xfId="5627" builtinId="8" hidden="1"/>
    <cellStyle name="Hipervínculo" xfId="5629" builtinId="8" hidden="1"/>
    <cellStyle name="Hipervínculo" xfId="5631" builtinId="8" hidden="1"/>
    <cellStyle name="Hipervínculo" xfId="5633" builtinId="8" hidden="1"/>
    <cellStyle name="Hipervínculo" xfId="5635" builtinId="8" hidden="1"/>
    <cellStyle name="Hipervínculo" xfId="5637" builtinId="8" hidden="1"/>
    <cellStyle name="Hipervínculo" xfId="5639" builtinId="8" hidden="1"/>
    <cellStyle name="Hipervínculo" xfId="5641" builtinId="8" hidden="1"/>
    <cellStyle name="Hipervínculo" xfId="5643" builtinId="8" hidden="1"/>
    <cellStyle name="Hipervínculo" xfId="5645" builtinId="8" hidden="1"/>
    <cellStyle name="Hipervínculo" xfId="5647" builtinId="8" hidden="1"/>
    <cellStyle name="Hipervínculo" xfId="5649" builtinId="8" hidden="1"/>
    <cellStyle name="Hipervínculo" xfId="5651" builtinId="8" hidden="1"/>
    <cellStyle name="Hipervínculo" xfId="5653" builtinId="8" hidden="1"/>
    <cellStyle name="Hipervínculo" xfId="5655" builtinId="8" hidden="1"/>
    <cellStyle name="Hipervínculo" xfId="5657" builtinId="8" hidden="1"/>
    <cellStyle name="Hipervínculo" xfId="5659" builtinId="8" hidden="1"/>
    <cellStyle name="Hipervínculo" xfId="5661" builtinId="8" hidden="1"/>
    <cellStyle name="Hipervínculo" xfId="5663" builtinId="8" hidden="1"/>
    <cellStyle name="Hipervínculo" xfId="5665" builtinId="8" hidden="1"/>
    <cellStyle name="Hipervínculo" xfId="5667" builtinId="8" hidden="1"/>
    <cellStyle name="Hipervínculo" xfId="5669" builtinId="8" hidden="1"/>
    <cellStyle name="Hipervínculo" xfId="5671" builtinId="8" hidden="1"/>
    <cellStyle name="Hipervínculo" xfId="5673" builtinId="8" hidden="1"/>
    <cellStyle name="Hipervínculo" xfId="5675" builtinId="8" hidden="1"/>
    <cellStyle name="Hipervínculo" xfId="5677" builtinId="8" hidden="1"/>
    <cellStyle name="Hipervínculo" xfId="5679" builtinId="8" hidden="1"/>
    <cellStyle name="Hipervínculo" xfId="5681" builtinId="8" hidden="1"/>
    <cellStyle name="Hipervínculo" xfId="5683" builtinId="8" hidden="1"/>
    <cellStyle name="Hipervínculo" xfId="5685" builtinId="8" hidden="1"/>
    <cellStyle name="Hipervínculo" xfId="5687" builtinId="8" hidden="1"/>
    <cellStyle name="Hipervínculo" xfId="5689" builtinId="8" hidden="1"/>
    <cellStyle name="Hipervínculo" xfId="5691" builtinId="8" hidden="1"/>
    <cellStyle name="Hipervínculo" xfId="5693" builtinId="8" hidden="1"/>
    <cellStyle name="Hipervínculo" xfId="5695" builtinId="8" hidden="1"/>
    <cellStyle name="Hipervínculo" xfId="5697" builtinId="8" hidden="1"/>
    <cellStyle name="Hipervínculo" xfId="5699" builtinId="8" hidden="1"/>
    <cellStyle name="Hipervínculo" xfId="5701" builtinId="8" hidden="1"/>
    <cellStyle name="Hipervínculo" xfId="5703" builtinId="8" hidden="1"/>
    <cellStyle name="Hipervínculo" xfId="5705" builtinId="8" hidden="1"/>
    <cellStyle name="Hipervínculo" xfId="5707" builtinId="8" hidden="1"/>
    <cellStyle name="Hipervínculo" xfId="5709" builtinId="8" hidden="1"/>
    <cellStyle name="Hipervínculo" xfId="5711" builtinId="8" hidden="1"/>
    <cellStyle name="Hipervínculo" xfId="5713" builtinId="8" hidden="1"/>
    <cellStyle name="Hipervínculo" xfId="5715" builtinId="8" hidden="1"/>
    <cellStyle name="Hipervínculo" xfId="5717" builtinId="8" hidden="1"/>
    <cellStyle name="Hipervínculo" xfId="5719" builtinId="8" hidden="1"/>
    <cellStyle name="Hipervínculo" xfId="5721" builtinId="8" hidden="1"/>
    <cellStyle name="Hipervínculo" xfId="5723" builtinId="8" hidden="1"/>
    <cellStyle name="Hipervínculo" xfId="5725" builtinId="8" hidden="1"/>
    <cellStyle name="Hipervínculo" xfId="5727" builtinId="8" hidden="1"/>
    <cellStyle name="Hipervínculo" xfId="5729" builtinId="8" hidden="1"/>
    <cellStyle name="Hipervínculo" xfId="5731" builtinId="8" hidden="1"/>
    <cellStyle name="Hipervínculo" xfId="5733" builtinId="8" hidden="1"/>
    <cellStyle name="Hipervínculo" xfId="5735" builtinId="8" hidden="1"/>
    <cellStyle name="Hipervínculo" xfId="5737" builtinId="8" hidden="1"/>
    <cellStyle name="Hipervínculo" xfId="5739" builtinId="8" hidden="1"/>
    <cellStyle name="Hipervínculo" xfId="5741" builtinId="8" hidden="1"/>
    <cellStyle name="Hipervínculo" xfId="5743" builtinId="8" hidden="1"/>
    <cellStyle name="Hipervínculo" xfId="5745" builtinId="8" hidden="1"/>
    <cellStyle name="Hipervínculo" xfId="5747" builtinId="8" hidden="1"/>
    <cellStyle name="Hipervínculo" xfId="5749" builtinId="8" hidden="1"/>
    <cellStyle name="Hipervínculo" xfId="5751" builtinId="8" hidden="1"/>
    <cellStyle name="Hipervínculo" xfId="5753" builtinId="8" hidden="1"/>
    <cellStyle name="Hipervínculo" xfId="5755" builtinId="8" hidden="1"/>
    <cellStyle name="Hipervínculo" xfId="5757" builtinId="8" hidden="1"/>
    <cellStyle name="Hipervínculo" xfId="5759" builtinId="8" hidden="1"/>
    <cellStyle name="Hipervínculo" xfId="5761" builtinId="8" hidden="1"/>
    <cellStyle name="Hipervínculo" xfId="5763" builtinId="8" hidden="1"/>
    <cellStyle name="Hipervínculo" xfId="5765" builtinId="8" hidden="1"/>
    <cellStyle name="Hipervínculo" xfId="5767" builtinId="8" hidden="1"/>
    <cellStyle name="Hipervínculo" xfId="5769" builtinId="8" hidden="1"/>
    <cellStyle name="Hipervínculo" xfId="5771" builtinId="8" hidden="1"/>
    <cellStyle name="Hipervínculo" xfId="5773" builtinId="8" hidden="1"/>
    <cellStyle name="Hipervínculo" xfId="5775" builtinId="8" hidden="1"/>
    <cellStyle name="Hipervínculo" xfId="5777" builtinId="8" hidden="1"/>
    <cellStyle name="Hipervínculo" xfId="5779" builtinId="8" hidden="1"/>
    <cellStyle name="Hipervínculo" xfId="5781" builtinId="8" hidden="1"/>
    <cellStyle name="Hipervínculo" xfId="5783" builtinId="8" hidden="1"/>
    <cellStyle name="Hipervínculo" xfId="5785" builtinId="8" hidden="1"/>
    <cellStyle name="Hipervínculo" xfId="5787" builtinId="8" hidden="1"/>
    <cellStyle name="Hipervínculo" xfId="5789" builtinId="8" hidden="1"/>
    <cellStyle name="Hipervínculo" xfId="5791" builtinId="8" hidden="1"/>
    <cellStyle name="Hipervínculo" xfId="5793" builtinId="8" hidden="1"/>
    <cellStyle name="Hipervínculo" xfId="5795" builtinId="8" hidden="1"/>
    <cellStyle name="Hipervínculo" xfId="5797" builtinId="8" hidden="1"/>
    <cellStyle name="Hipervínculo" xfId="5799" builtinId="8" hidden="1"/>
    <cellStyle name="Hipervínculo" xfId="5801" builtinId="8" hidden="1"/>
    <cellStyle name="Hipervínculo" xfId="5803" builtinId="8" hidden="1"/>
    <cellStyle name="Hipervínculo" xfId="5805" builtinId="8" hidden="1"/>
    <cellStyle name="Hipervínculo" xfId="5807" builtinId="8" hidden="1"/>
    <cellStyle name="Hipervínculo" xfId="5809" builtinId="8" hidden="1"/>
    <cellStyle name="Hipervínculo" xfId="5811" builtinId="8" hidden="1"/>
    <cellStyle name="Hipervínculo" xfId="5813" builtinId="8" hidden="1"/>
    <cellStyle name="Hipervínculo" xfId="5815" builtinId="8" hidden="1"/>
    <cellStyle name="Hipervínculo" xfId="5817" builtinId="8" hidden="1"/>
    <cellStyle name="Hipervínculo" xfId="5819" builtinId="8" hidden="1"/>
    <cellStyle name="Hipervínculo" xfId="5821" builtinId="8" hidden="1"/>
    <cellStyle name="Hipervínculo" xfId="5823" builtinId="8" hidden="1"/>
    <cellStyle name="Hipervínculo" xfId="5825" builtinId="8" hidden="1"/>
    <cellStyle name="Hipervínculo" xfId="5827" builtinId="8" hidden="1"/>
    <cellStyle name="Hipervínculo" xfId="5829" builtinId="8" hidden="1"/>
    <cellStyle name="Hipervínculo" xfId="5831" builtinId="8" hidden="1"/>
    <cellStyle name="Hipervínculo" xfId="5833" builtinId="8" hidden="1"/>
    <cellStyle name="Hipervínculo" xfId="5835" builtinId="8" hidden="1"/>
    <cellStyle name="Hipervínculo" xfId="5837" builtinId="8" hidden="1"/>
    <cellStyle name="Hipervínculo" xfId="5839" builtinId="8" hidden="1"/>
    <cellStyle name="Hipervínculo" xfId="5841" builtinId="8" hidden="1"/>
    <cellStyle name="Hipervínculo" xfId="5843" builtinId="8" hidden="1"/>
    <cellStyle name="Hipervínculo" xfId="5845" builtinId="8" hidden="1"/>
    <cellStyle name="Hipervínculo" xfId="5847" builtinId="8" hidden="1"/>
    <cellStyle name="Hipervínculo" xfId="5849" builtinId="8" hidden="1"/>
    <cellStyle name="Hipervínculo" xfId="5851" builtinId="8" hidden="1"/>
    <cellStyle name="Hipervínculo" xfId="5853" builtinId="8" hidden="1"/>
    <cellStyle name="Hipervínculo" xfId="5855" builtinId="8" hidden="1"/>
    <cellStyle name="Hipervínculo" xfId="5857" builtinId="8" hidden="1"/>
    <cellStyle name="Hipervínculo" xfId="5859" builtinId="8" hidden="1"/>
    <cellStyle name="Hipervínculo" xfId="5861" builtinId="8" hidden="1"/>
    <cellStyle name="Hipervínculo" xfId="5863" builtinId="8" hidden="1"/>
    <cellStyle name="Hipervínculo" xfId="5865" builtinId="8" hidden="1"/>
    <cellStyle name="Hipervínculo" xfId="5867" builtinId="8" hidden="1"/>
    <cellStyle name="Hipervínculo" xfId="5869" builtinId="8" hidden="1"/>
    <cellStyle name="Hipervínculo" xfId="5871" builtinId="8" hidden="1"/>
    <cellStyle name="Hipervínculo" xfId="5873" builtinId="8" hidden="1"/>
    <cellStyle name="Hipervínculo" xfId="5875" builtinId="8" hidden="1"/>
    <cellStyle name="Hipervínculo" xfId="5877" builtinId="8" hidden="1"/>
    <cellStyle name="Hipervínculo" xfId="5879" builtinId="8" hidden="1"/>
    <cellStyle name="Hipervínculo" xfId="5881" builtinId="8" hidden="1"/>
    <cellStyle name="Hipervínculo" xfId="5883" builtinId="8" hidden="1"/>
    <cellStyle name="Hipervínculo" xfId="5885" builtinId="8" hidden="1"/>
    <cellStyle name="Hipervínculo" xfId="5887" builtinId="8" hidden="1"/>
    <cellStyle name="Hipervínculo" xfId="5889" builtinId="8" hidden="1"/>
    <cellStyle name="Hipervínculo" xfId="5891" builtinId="8" hidden="1"/>
    <cellStyle name="Hipervínculo" xfId="5893" builtinId="8" hidden="1"/>
    <cellStyle name="Hipervínculo" xfId="5895" builtinId="8" hidden="1"/>
    <cellStyle name="Hipervínculo" xfId="5897" builtinId="8" hidden="1"/>
    <cellStyle name="Hipervínculo" xfId="5899" builtinId="8" hidden="1"/>
    <cellStyle name="Hipervínculo" xfId="5901" builtinId="8" hidden="1"/>
    <cellStyle name="Hipervínculo" xfId="5903" builtinId="8" hidden="1"/>
    <cellStyle name="Hipervínculo" xfId="5905" builtinId="8" hidden="1"/>
    <cellStyle name="Hipervínculo" xfId="5907" builtinId="8" hidden="1"/>
    <cellStyle name="Hipervínculo" xfId="5909" builtinId="8" hidden="1"/>
    <cellStyle name="Hipervínculo" xfId="5911" builtinId="8" hidden="1"/>
    <cellStyle name="Hipervínculo" xfId="5913" builtinId="8" hidden="1"/>
    <cellStyle name="Hipervínculo" xfId="5915" builtinId="8" hidden="1"/>
    <cellStyle name="Hipervínculo" xfId="5917" builtinId="8" hidden="1"/>
    <cellStyle name="Hipervínculo" xfId="5919" builtinId="8" hidden="1"/>
    <cellStyle name="Hipervínculo" xfId="5921" builtinId="8" hidden="1"/>
    <cellStyle name="Hipervínculo" xfId="5923" builtinId="8" hidden="1"/>
    <cellStyle name="Hipervínculo" xfId="5925" builtinId="8" hidden="1"/>
    <cellStyle name="Hipervínculo" xfId="5927" builtinId="8" hidden="1"/>
    <cellStyle name="Hipervínculo" xfId="5929" builtinId="8" hidden="1"/>
    <cellStyle name="Hipervínculo" xfId="5931" builtinId="8" hidden="1"/>
    <cellStyle name="Hipervínculo" xfId="5933" builtinId="8" hidden="1"/>
    <cellStyle name="Hipervínculo" xfId="5935" builtinId="8" hidden="1"/>
    <cellStyle name="Hipervínculo" xfId="5937" builtinId="8" hidden="1"/>
    <cellStyle name="Hipervínculo" xfId="5939" builtinId="8" hidden="1"/>
    <cellStyle name="Hipervínculo" xfId="5941" builtinId="8" hidden="1"/>
    <cellStyle name="Hipervínculo" xfId="5943" builtinId="8" hidden="1"/>
    <cellStyle name="Hipervínculo" xfId="5945" builtinId="8" hidden="1"/>
    <cellStyle name="Hipervínculo" xfId="5947" builtinId="8" hidden="1"/>
    <cellStyle name="Hipervínculo" xfId="5949" builtinId="8" hidden="1"/>
    <cellStyle name="Hipervínculo" xfId="5951" builtinId="8" hidden="1"/>
    <cellStyle name="Hipervínculo" xfId="5953" builtinId="8" hidden="1"/>
    <cellStyle name="Hipervínculo" xfId="5955" builtinId="8" hidden="1"/>
    <cellStyle name="Hipervínculo" xfId="5957" builtinId="8" hidden="1"/>
    <cellStyle name="Hipervínculo" xfId="5959" builtinId="8" hidden="1"/>
    <cellStyle name="Hipervínculo" xfId="5961" builtinId="8" hidden="1"/>
    <cellStyle name="Hipervínculo" xfId="5963" builtinId="8" hidden="1"/>
    <cellStyle name="Hipervínculo" xfId="5965" builtinId="8" hidden="1"/>
    <cellStyle name="Hipervínculo" xfId="5967" builtinId="8" hidden="1"/>
    <cellStyle name="Hipervínculo" xfId="5969" builtinId="8" hidden="1"/>
    <cellStyle name="Hipervínculo" xfId="5971" builtinId="8" hidden="1"/>
    <cellStyle name="Hipervínculo" xfId="5973" builtinId="8" hidden="1"/>
    <cellStyle name="Hipervínculo" xfId="5975" builtinId="8" hidden="1"/>
    <cellStyle name="Hipervínculo" xfId="5977" builtinId="8" hidden="1"/>
    <cellStyle name="Hipervínculo" xfId="5979" builtinId="8" hidden="1"/>
    <cellStyle name="Hipervínculo" xfId="5981" builtinId="8" hidden="1"/>
    <cellStyle name="Hipervínculo" xfId="5983" builtinId="8" hidden="1"/>
    <cellStyle name="Hipervínculo" xfId="5985" builtinId="8" hidden="1"/>
    <cellStyle name="Hipervínculo" xfId="5987" builtinId="8" hidden="1"/>
    <cellStyle name="Hipervínculo" xfId="5989" builtinId="8" hidden="1"/>
    <cellStyle name="Hipervínculo" xfId="5991" builtinId="8" hidden="1"/>
    <cellStyle name="Hipervínculo" xfId="5993" builtinId="8" hidden="1"/>
    <cellStyle name="Hipervínculo" xfId="5995" builtinId="8" hidden="1"/>
    <cellStyle name="Hipervínculo" xfId="5997" builtinId="8" hidden="1"/>
    <cellStyle name="Hipervínculo" xfId="5999" builtinId="8" hidden="1"/>
    <cellStyle name="Hipervínculo" xfId="6001" builtinId="8" hidden="1"/>
    <cellStyle name="Hipervínculo" xfId="6003" builtinId="8" hidden="1"/>
    <cellStyle name="Hipervínculo" xfId="6005" builtinId="8" hidden="1"/>
    <cellStyle name="Hipervínculo" xfId="6007" builtinId="8" hidden="1"/>
    <cellStyle name="Hipervínculo" xfId="6009" builtinId="8" hidden="1"/>
    <cellStyle name="Hipervínculo" xfId="6011" builtinId="8" hidden="1"/>
    <cellStyle name="Hipervínculo" xfId="6013" builtinId="8" hidden="1"/>
    <cellStyle name="Hipervínculo" xfId="6015" builtinId="8" hidden="1"/>
    <cellStyle name="Hipervínculo" xfId="6017" builtinId="8" hidden="1"/>
    <cellStyle name="Hipervínculo" xfId="6019" builtinId="8" hidden="1"/>
    <cellStyle name="Hipervínculo" xfId="6021" builtinId="8" hidden="1"/>
    <cellStyle name="Hipervínculo" xfId="6023" builtinId="8" hidden="1"/>
    <cellStyle name="Hipervínculo" xfId="6025" builtinId="8" hidden="1"/>
    <cellStyle name="Hipervínculo" xfId="6027" builtinId="8" hidden="1"/>
    <cellStyle name="Hipervínculo" xfId="6029" builtinId="8" hidden="1"/>
    <cellStyle name="Hipervínculo" xfId="6031" builtinId="8" hidden="1"/>
    <cellStyle name="Hipervínculo" xfId="6033" builtinId="8" hidden="1"/>
    <cellStyle name="Hipervínculo" xfId="6035" builtinId="8" hidden="1"/>
    <cellStyle name="Hipervínculo" xfId="6037" builtinId="8" hidden="1"/>
    <cellStyle name="Hipervínculo" xfId="6039" builtinId="8" hidden="1"/>
    <cellStyle name="Hipervínculo" xfId="6041" builtinId="8" hidden="1"/>
    <cellStyle name="Hipervínculo" xfId="6043" builtinId="8" hidden="1"/>
    <cellStyle name="Hipervínculo" xfId="6045" builtinId="8" hidden="1"/>
    <cellStyle name="Hipervínculo" xfId="6047" builtinId="8" hidden="1"/>
    <cellStyle name="Hipervínculo" xfId="6049" builtinId="8" hidden="1"/>
    <cellStyle name="Hipervínculo" xfId="6051" builtinId="8" hidden="1"/>
    <cellStyle name="Hipervínculo" xfId="6053" builtinId="8" hidden="1"/>
    <cellStyle name="Hipervínculo" xfId="6055" builtinId="8" hidden="1"/>
    <cellStyle name="Hipervínculo" xfId="6057" builtinId="8" hidden="1"/>
    <cellStyle name="Hipervínculo" xfId="6059" builtinId="8" hidden="1"/>
    <cellStyle name="Hipervínculo" xfId="6061" builtinId="8" hidden="1"/>
    <cellStyle name="Hipervínculo" xfId="6063" builtinId="8" hidden="1"/>
    <cellStyle name="Hipervínculo" xfId="6065" builtinId="8" hidden="1"/>
    <cellStyle name="Hipervínculo" xfId="6067" builtinId="8" hidden="1"/>
    <cellStyle name="Hipervínculo" xfId="6069" builtinId="8" hidden="1"/>
    <cellStyle name="Hipervínculo" xfId="6071" builtinId="8" hidden="1"/>
    <cellStyle name="Hipervínculo" xfId="6073" builtinId="8" hidden="1"/>
    <cellStyle name="Hipervínculo" xfId="6075" builtinId="8" hidden="1"/>
    <cellStyle name="Hipervínculo" xfId="6077" builtinId="8" hidden="1"/>
    <cellStyle name="Hipervínculo" xfId="6079" builtinId="8" hidden="1"/>
    <cellStyle name="Hipervínculo" xfId="6081" builtinId="8" hidden="1"/>
    <cellStyle name="Hipervínculo" xfId="6083" builtinId="8" hidden="1"/>
    <cellStyle name="Hipervínculo" xfId="6085" builtinId="8" hidden="1"/>
    <cellStyle name="Hipervínculo" xfId="6087" builtinId="8" hidden="1"/>
    <cellStyle name="Hipervínculo" xfId="6089" builtinId="8" hidden="1"/>
    <cellStyle name="Hipervínculo" xfId="6091" builtinId="8" hidden="1"/>
    <cellStyle name="Hipervínculo" xfId="6093" builtinId="8" hidden="1"/>
    <cellStyle name="Hipervínculo" xfId="6095" builtinId="8" hidden="1"/>
    <cellStyle name="Hipervínculo" xfId="6097" builtinId="8" hidden="1"/>
    <cellStyle name="Hipervínculo" xfId="6099" builtinId="8" hidden="1"/>
    <cellStyle name="Hipervínculo" xfId="6101" builtinId="8" hidden="1"/>
    <cellStyle name="Hipervínculo" xfId="6103" builtinId="8" hidden="1"/>
    <cellStyle name="Hipervínculo" xfId="6105" builtinId="8" hidden="1"/>
    <cellStyle name="Hipervínculo" xfId="6107" builtinId="8" hidden="1"/>
    <cellStyle name="Hipervínculo" xfId="6109" builtinId="8" hidden="1"/>
    <cellStyle name="Hipervínculo" xfId="6111" builtinId="8" hidden="1"/>
    <cellStyle name="Hipervínculo" xfId="6113" builtinId="8" hidden="1"/>
    <cellStyle name="Hipervínculo" xfId="6115" builtinId="8" hidden="1"/>
    <cellStyle name="Hipervínculo" xfId="6117" builtinId="8" hidden="1"/>
    <cellStyle name="Hipervínculo" xfId="6119" builtinId="8" hidden="1"/>
    <cellStyle name="Hipervínculo" xfId="6121" builtinId="8" hidden="1"/>
    <cellStyle name="Hipervínculo" xfId="6123" builtinId="8" hidden="1"/>
    <cellStyle name="Hipervínculo" xfId="6125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Hipervínculo visitado" xfId="1078" builtinId="9" hidden="1"/>
    <cellStyle name="Hipervínculo visitado" xfId="1080" builtinId="9" hidden="1"/>
    <cellStyle name="Hipervínculo visitado" xfId="1082" builtinId="9" hidden="1"/>
    <cellStyle name="Hipervínculo visitado" xfId="1084" builtinId="9" hidden="1"/>
    <cellStyle name="Hipervínculo visitado" xfId="1086" builtinId="9" hidden="1"/>
    <cellStyle name="Hipervínculo visitado" xfId="1088" builtinId="9" hidden="1"/>
    <cellStyle name="Hipervínculo visitado" xfId="1090" builtinId="9" hidden="1"/>
    <cellStyle name="Hipervínculo visitado" xfId="1092" builtinId="9" hidden="1"/>
    <cellStyle name="Hipervínculo visitado" xfId="1094" builtinId="9" hidden="1"/>
    <cellStyle name="Hipervínculo visitado" xfId="1096" builtinId="9" hidden="1"/>
    <cellStyle name="Hipervínculo visitado" xfId="1098" builtinId="9" hidden="1"/>
    <cellStyle name="Hipervínculo visitado" xfId="1100" builtinId="9" hidden="1"/>
    <cellStyle name="Hipervínculo visitado" xfId="1102" builtinId="9" hidden="1"/>
    <cellStyle name="Hipervínculo visitado" xfId="1104" builtinId="9" hidden="1"/>
    <cellStyle name="Hipervínculo visitado" xfId="1106" builtinId="9" hidden="1"/>
    <cellStyle name="Hipervínculo visitado" xfId="1108" builtinId="9" hidden="1"/>
    <cellStyle name="Hipervínculo visitado" xfId="1110" builtinId="9" hidden="1"/>
    <cellStyle name="Hipervínculo visitado" xfId="1112" builtinId="9" hidden="1"/>
    <cellStyle name="Hipervínculo visitado" xfId="1114" builtinId="9" hidden="1"/>
    <cellStyle name="Hipervínculo visitado" xfId="1116" builtinId="9" hidden="1"/>
    <cellStyle name="Hipervínculo visitado" xfId="1118" builtinId="9" hidden="1"/>
    <cellStyle name="Hipervínculo visitado" xfId="1120" builtinId="9" hidden="1"/>
    <cellStyle name="Hipervínculo visitado" xfId="1122" builtinId="9" hidden="1"/>
    <cellStyle name="Hipervínculo visitado" xfId="1124" builtinId="9" hidden="1"/>
    <cellStyle name="Hipervínculo visitado" xfId="1126" builtinId="9" hidden="1"/>
    <cellStyle name="Hipervínculo visitado" xfId="1128" builtinId="9" hidden="1"/>
    <cellStyle name="Hipervínculo visitado" xfId="1130" builtinId="9" hidden="1"/>
    <cellStyle name="Hipervínculo visitado" xfId="1132" builtinId="9" hidden="1"/>
    <cellStyle name="Hipervínculo visitado" xfId="1134" builtinId="9" hidden="1"/>
    <cellStyle name="Hipervínculo visitado" xfId="1136" builtinId="9" hidden="1"/>
    <cellStyle name="Hipervínculo visitado" xfId="1138" builtinId="9" hidden="1"/>
    <cellStyle name="Hipervínculo visitado" xfId="1140" builtinId="9" hidden="1"/>
    <cellStyle name="Hipervínculo visitado" xfId="1142" builtinId="9" hidden="1"/>
    <cellStyle name="Hipervínculo visitado" xfId="1144" builtinId="9" hidden="1"/>
    <cellStyle name="Hipervínculo visitado" xfId="1146" builtinId="9" hidden="1"/>
    <cellStyle name="Hipervínculo visitado" xfId="1148" builtinId="9" hidden="1"/>
    <cellStyle name="Hipervínculo visitado" xfId="1150" builtinId="9" hidden="1"/>
    <cellStyle name="Hipervínculo visitado" xfId="1152" builtinId="9" hidden="1"/>
    <cellStyle name="Hipervínculo visitado" xfId="1154" builtinId="9" hidden="1"/>
    <cellStyle name="Hipervínculo visitado" xfId="1156" builtinId="9" hidden="1"/>
    <cellStyle name="Hipervínculo visitado" xfId="1158" builtinId="9" hidden="1"/>
    <cellStyle name="Hipervínculo visitado" xfId="1160" builtinId="9" hidden="1"/>
    <cellStyle name="Hipervínculo visitado" xfId="1162" builtinId="9" hidden="1"/>
    <cellStyle name="Hipervínculo visitado" xfId="1165" builtinId="9" hidden="1"/>
    <cellStyle name="Hipervínculo visitado" xfId="1167" builtinId="9" hidden="1"/>
    <cellStyle name="Hipervínculo visitado" xfId="1169" builtinId="9" hidden="1"/>
    <cellStyle name="Hipervínculo visitado" xfId="1171" builtinId="9" hidden="1"/>
    <cellStyle name="Hipervínculo visitado" xfId="1173" builtinId="9" hidden="1"/>
    <cellStyle name="Hipervínculo visitado" xfId="1175" builtinId="9" hidden="1"/>
    <cellStyle name="Hipervínculo visitado" xfId="1177" builtinId="9" hidden="1"/>
    <cellStyle name="Hipervínculo visitado" xfId="1179" builtinId="9" hidden="1"/>
    <cellStyle name="Hipervínculo visitado" xfId="1181" builtinId="9" hidden="1"/>
    <cellStyle name="Hipervínculo visitado" xfId="1183" builtinId="9" hidden="1"/>
    <cellStyle name="Hipervínculo visitado" xfId="1185" builtinId="9" hidden="1"/>
    <cellStyle name="Hipervínculo visitado" xfId="1187" builtinId="9" hidden="1"/>
    <cellStyle name="Hipervínculo visitado" xfId="1189" builtinId="9" hidden="1"/>
    <cellStyle name="Hipervínculo visitado" xfId="1191" builtinId="9" hidden="1"/>
    <cellStyle name="Hipervínculo visitado" xfId="1193" builtinId="9" hidden="1"/>
    <cellStyle name="Hipervínculo visitado" xfId="1195" builtinId="9" hidden="1"/>
    <cellStyle name="Hipervínculo visitado" xfId="1197" builtinId="9" hidden="1"/>
    <cellStyle name="Hipervínculo visitado" xfId="1199" builtinId="9" hidden="1"/>
    <cellStyle name="Hipervínculo visitado" xfId="1201" builtinId="9" hidden="1"/>
    <cellStyle name="Hipervínculo visitado" xfId="1203" builtinId="9" hidden="1"/>
    <cellStyle name="Hipervínculo visitado" xfId="1205" builtinId="9" hidden="1"/>
    <cellStyle name="Hipervínculo visitado" xfId="1207" builtinId="9" hidden="1"/>
    <cellStyle name="Hipervínculo visitado" xfId="1209" builtinId="9" hidden="1"/>
    <cellStyle name="Hipervínculo visitado" xfId="1211" builtinId="9" hidden="1"/>
    <cellStyle name="Hipervínculo visitado" xfId="1213" builtinId="9" hidden="1"/>
    <cellStyle name="Hipervínculo visitado" xfId="1215" builtinId="9" hidden="1"/>
    <cellStyle name="Hipervínculo visitado" xfId="1217" builtinId="9" hidden="1"/>
    <cellStyle name="Hipervínculo visitado" xfId="1219" builtinId="9" hidden="1"/>
    <cellStyle name="Hipervínculo visitado" xfId="1221" builtinId="9" hidden="1"/>
    <cellStyle name="Hipervínculo visitado" xfId="1223" builtinId="9" hidden="1"/>
    <cellStyle name="Hipervínculo visitado" xfId="1225" builtinId="9" hidden="1"/>
    <cellStyle name="Hipervínculo visitado" xfId="1227" builtinId="9" hidden="1"/>
    <cellStyle name="Hipervínculo visitado" xfId="1229" builtinId="9" hidden="1"/>
    <cellStyle name="Hipervínculo visitado" xfId="1231" builtinId="9" hidden="1"/>
    <cellStyle name="Hipervínculo visitado" xfId="1233" builtinId="9" hidden="1"/>
    <cellStyle name="Hipervínculo visitado" xfId="1235" builtinId="9" hidden="1"/>
    <cellStyle name="Hipervínculo visitado" xfId="1237" builtinId="9" hidden="1"/>
    <cellStyle name="Hipervínculo visitado" xfId="1239" builtinId="9" hidden="1"/>
    <cellStyle name="Hipervínculo visitado" xfId="1241" builtinId="9" hidden="1"/>
    <cellStyle name="Hipervínculo visitado" xfId="1243" builtinId="9" hidden="1"/>
    <cellStyle name="Hipervínculo visitado" xfId="1245" builtinId="9" hidden="1"/>
    <cellStyle name="Hipervínculo visitado" xfId="1247" builtinId="9" hidden="1"/>
    <cellStyle name="Hipervínculo visitado" xfId="1249" builtinId="9" hidden="1"/>
    <cellStyle name="Hipervínculo visitado" xfId="1251" builtinId="9" hidden="1"/>
    <cellStyle name="Hipervínculo visitado" xfId="1253" builtinId="9" hidden="1"/>
    <cellStyle name="Hipervínculo visitado" xfId="1255" builtinId="9" hidden="1"/>
    <cellStyle name="Hipervínculo visitado" xfId="1257" builtinId="9" hidden="1"/>
    <cellStyle name="Hipervínculo visitado" xfId="1259" builtinId="9" hidden="1"/>
    <cellStyle name="Hipervínculo visitado" xfId="1261" builtinId="9" hidden="1"/>
    <cellStyle name="Hipervínculo visitado" xfId="1263" builtinId="9" hidden="1"/>
    <cellStyle name="Hipervínculo visitado" xfId="1265" builtinId="9" hidden="1"/>
    <cellStyle name="Hipervínculo visitado" xfId="1267" builtinId="9" hidden="1"/>
    <cellStyle name="Hipervínculo visitado" xfId="1269" builtinId="9" hidden="1"/>
    <cellStyle name="Hipervínculo visitado" xfId="1271" builtinId="9" hidden="1"/>
    <cellStyle name="Hipervínculo visitado" xfId="1273" builtinId="9" hidden="1"/>
    <cellStyle name="Hipervínculo visitado" xfId="1275" builtinId="9" hidden="1"/>
    <cellStyle name="Hipervínculo visitado" xfId="1277" builtinId="9" hidden="1"/>
    <cellStyle name="Hipervínculo visitado" xfId="1279" builtinId="9" hidden="1"/>
    <cellStyle name="Hipervínculo visitado" xfId="1281" builtinId="9" hidden="1"/>
    <cellStyle name="Hipervínculo visitado" xfId="1283" builtinId="9" hidden="1"/>
    <cellStyle name="Hipervínculo visitado" xfId="1285" builtinId="9" hidden="1"/>
    <cellStyle name="Hipervínculo visitado" xfId="1287" builtinId="9" hidden="1"/>
    <cellStyle name="Hipervínculo visitado" xfId="1289" builtinId="9" hidden="1"/>
    <cellStyle name="Hipervínculo visitado" xfId="1291" builtinId="9" hidden="1"/>
    <cellStyle name="Hipervínculo visitado" xfId="1293" builtinId="9" hidden="1"/>
    <cellStyle name="Hipervínculo visitado" xfId="1295" builtinId="9" hidden="1"/>
    <cellStyle name="Hipervínculo visitado" xfId="1297" builtinId="9" hidden="1"/>
    <cellStyle name="Hipervínculo visitado" xfId="1299" builtinId="9" hidden="1"/>
    <cellStyle name="Hipervínculo visitado" xfId="1301" builtinId="9" hidden="1"/>
    <cellStyle name="Hipervínculo visitado" xfId="1303" builtinId="9" hidden="1"/>
    <cellStyle name="Hipervínculo visitado" xfId="1305" builtinId="9" hidden="1"/>
    <cellStyle name="Hipervínculo visitado" xfId="1307" builtinId="9" hidden="1"/>
    <cellStyle name="Hipervínculo visitado" xfId="1309" builtinId="9" hidden="1"/>
    <cellStyle name="Hipervínculo visitado" xfId="1311" builtinId="9" hidden="1"/>
    <cellStyle name="Hipervínculo visitado" xfId="1313" builtinId="9" hidden="1"/>
    <cellStyle name="Hipervínculo visitado" xfId="1315" builtinId="9" hidden="1"/>
    <cellStyle name="Hipervínculo visitado" xfId="1317" builtinId="9" hidden="1"/>
    <cellStyle name="Hipervínculo visitado" xfId="1319" builtinId="9" hidden="1"/>
    <cellStyle name="Hipervínculo visitado" xfId="1321" builtinId="9" hidden="1"/>
    <cellStyle name="Hipervínculo visitado" xfId="1323" builtinId="9" hidden="1"/>
    <cellStyle name="Hipervínculo visitado" xfId="1325" builtinId="9" hidden="1"/>
    <cellStyle name="Hipervínculo visitado" xfId="1327" builtinId="9" hidden="1"/>
    <cellStyle name="Hipervínculo visitado" xfId="1329" builtinId="9" hidden="1"/>
    <cellStyle name="Hipervínculo visitado" xfId="1331" builtinId="9" hidden="1"/>
    <cellStyle name="Hipervínculo visitado" xfId="1333" builtinId="9" hidden="1"/>
    <cellStyle name="Hipervínculo visitado" xfId="1335" builtinId="9" hidden="1"/>
    <cellStyle name="Hipervínculo visitado" xfId="1337" builtinId="9" hidden="1"/>
    <cellStyle name="Hipervínculo visitado" xfId="1339" builtinId="9" hidden="1"/>
    <cellStyle name="Hipervínculo visitado" xfId="1341" builtinId="9" hidden="1"/>
    <cellStyle name="Hipervínculo visitado" xfId="1343" builtinId="9" hidden="1"/>
    <cellStyle name="Hipervínculo visitado" xfId="1345" builtinId="9" hidden="1"/>
    <cellStyle name="Hipervínculo visitado" xfId="1347" builtinId="9" hidden="1"/>
    <cellStyle name="Hipervínculo visitado" xfId="1349" builtinId="9" hidden="1"/>
    <cellStyle name="Hipervínculo visitado" xfId="1351" builtinId="9" hidden="1"/>
    <cellStyle name="Hipervínculo visitado" xfId="1353" builtinId="9" hidden="1"/>
    <cellStyle name="Hipervínculo visitado" xfId="1355" builtinId="9" hidden="1"/>
    <cellStyle name="Hipervínculo visitado" xfId="1357" builtinId="9" hidden="1"/>
    <cellStyle name="Hipervínculo visitado" xfId="1359" builtinId="9" hidden="1"/>
    <cellStyle name="Hipervínculo visitado" xfId="1361" builtinId="9" hidden="1"/>
    <cellStyle name="Hipervínculo visitado" xfId="1363" builtinId="9" hidden="1"/>
    <cellStyle name="Hipervínculo visitado" xfId="1365" builtinId="9" hidden="1"/>
    <cellStyle name="Hipervínculo visitado" xfId="1367" builtinId="9" hidden="1"/>
    <cellStyle name="Hipervínculo visitado" xfId="1369" builtinId="9" hidden="1"/>
    <cellStyle name="Hipervínculo visitado" xfId="1371" builtinId="9" hidden="1"/>
    <cellStyle name="Hipervínculo visitado" xfId="1373" builtinId="9" hidden="1"/>
    <cellStyle name="Hipervínculo visitado" xfId="1375" builtinId="9" hidden="1"/>
    <cellStyle name="Hipervínculo visitado" xfId="1377" builtinId="9" hidden="1"/>
    <cellStyle name="Hipervínculo visitado" xfId="1379" builtinId="9" hidden="1"/>
    <cellStyle name="Hipervínculo visitado" xfId="1381" builtinId="9" hidden="1"/>
    <cellStyle name="Hipervínculo visitado" xfId="1383" builtinId="9" hidden="1"/>
    <cellStyle name="Hipervínculo visitado" xfId="1385" builtinId="9" hidden="1"/>
    <cellStyle name="Hipervínculo visitado" xfId="1387" builtinId="9" hidden="1"/>
    <cellStyle name="Hipervínculo visitado" xfId="1389" builtinId="9" hidden="1"/>
    <cellStyle name="Hipervínculo visitado" xfId="1391" builtinId="9" hidden="1"/>
    <cellStyle name="Hipervínculo visitado" xfId="1393" builtinId="9" hidden="1"/>
    <cellStyle name="Hipervínculo visitado" xfId="1395" builtinId="9" hidden="1"/>
    <cellStyle name="Hipervínculo visitado" xfId="1397" builtinId="9" hidden="1"/>
    <cellStyle name="Hipervínculo visitado" xfId="1399" builtinId="9" hidden="1"/>
    <cellStyle name="Hipervínculo visitado" xfId="1401" builtinId="9" hidden="1"/>
    <cellStyle name="Hipervínculo visitado" xfId="1403" builtinId="9" hidden="1"/>
    <cellStyle name="Hipervínculo visitado" xfId="1405" builtinId="9" hidden="1"/>
    <cellStyle name="Hipervínculo visitado" xfId="1407" builtinId="9" hidden="1"/>
    <cellStyle name="Hipervínculo visitado" xfId="1409" builtinId="9" hidden="1"/>
    <cellStyle name="Hipervínculo visitado" xfId="1411" builtinId="9" hidden="1"/>
    <cellStyle name="Hipervínculo visitado" xfId="1413" builtinId="9" hidden="1"/>
    <cellStyle name="Hipervínculo visitado" xfId="1415" builtinId="9" hidden="1"/>
    <cellStyle name="Hipervínculo visitado" xfId="1417" builtinId="9" hidden="1"/>
    <cellStyle name="Hipervínculo visitado" xfId="1419" builtinId="9" hidden="1"/>
    <cellStyle name="Hipervínculo visitado" xfId="1421" builtinId="9" hidden="1"/>
    <cellStyle name="Hipervínculo visitado" xfId="1423" builtinId="9" hidden="1"/>
    <cellStyle name="Hipervínculo visitado" xfId="1425" builtinId="9" hidden="1"/>
    <cellStyle name="Hipervínculo visitado" xfId="1427" builtinId="9" hidden="1"/>
    <cellStyle name="Hipervínculo visitado" xfId="1429" builtinId="9" hidden="1"/>
    <cellStyle name="Hipervínculo visitado" xfId="1431" builtinId="9" hidden="1"/>
    <cellStyle name="Hipervínculo visitado" xfId="1433" builtinId="9" hidden="1"/>
    <cellStyle name="Hipervínculo visitado" xfId="1435" builtinId="9" hidden="1"/>
    <cellStyle name="Hipervínculo visitado" xfId="1437" builtinId="9" hidden="1"/>
    <cellStyle name="Hipervínculo visitado" xfId="1439" builtinId="9" hidden="1"/>
    <cellStyle name="Hipervínculo visitado" xfId="1441" builtinId="9" hidden="1"/>
    <cellStyle name="Hipervínculo visitado" xfId="1443" builtinId="9" hidden="1"/>
    <cellStyle name="Hipervínculo visitado" xfId="1445" builtinId="9" hidden="1"/>
    <cellStyle name="Hipervínculo visitado" xfId="1447" builtinId="9" hidden="1"/>
    <cellStyle name="Hipervínculo visitado" xfId="1449" builtinId="9" hidden="1"/>
    <cellStyle name="Hipervínculo visitado" xfId="1451" builtinId="9" hidden="1"/>
    <cellStyle name="Hipervínculo visitado" xfId="1453" builtinId="9" hidden="1"/>
    <cellStyle name="Hipervínculo visitado" xfId="1455" builtinId="9" hidden="1"/>
    <cellStyle name="Hipervínculo visitado" xfId="1457" builtinId="9" hidden="1"/>
    <cellStyle name="Hipervínculo visitado" xfId="1459" builtinId="9" hidden="1"/>
    <cellStyle name="Hipervínculo visitado" xfId="1461" builtinId="9" hidden="1"/>
    <cellStyle name="Hipervínculo visitado" xfId="1463" builtinId="9" hidden="1"/>
    <cellStyle name="Hipervínculo visitado" xfId="1465" builtinId="9" hidden="1"/>
    <cellStyle name="Hipervínculo visitado" xfId="1467" builtinId="9" hidden="1"/>
    <cellStyle name="Hipervínculo visitado" xfId="1469" builtinId="9" hidden="1"/>
    <cellStyle name="Hipervínculo visitado" xfId="1471" builtinId="9" hidden="1"/>
    <cellStyle name="Hipervínculo visitado" xfId="1473" builtinId="9" hidden="1"/>
    <cellStyle name="Hipervínculo visitado" xfId="1475" builtinId="9" hidden="1"/>
    <cellStyle name="Hipervínculo visitado" xfId="1477" builtinId="9" hidden="1"/>
    <cellStyle name="Hipervínculo visitado" xfId="1479" builtinId="9" hidden="1"/>
    <cellStyle name="Hipervínculo visitado" xfId="1481" builtinId="9" hidden="1"/>
    <cellStyle name="Hipervínculo visitado" xfId="1483" builtinId="9" hidden="1"/>
    <cellStyle name="Hipervínculo visitado" xfId="1485" builtinId="9" hidden="1"/>
    <cellStyle name="Hipervínculo visitado" xfId="1487" builtinId="9" hidden="1"/>
    <cellStyle name="Hipervínculo visitado" xfId="1489" builtinId="9" hidden="1"/>
    <cellStyle name="Hipervínculo visitado" xfId="1491" builtinId="9" hidden="1"/>
    <cellStyle name="Hipervínculo visitado" xfId="1493" builtinId="9" hidden="1"/>
    <cellStyle name="Hipervínculo visitado" xfId="1495" builtinId="9" hidden="1"/>
    <cellStyle name="Hipervínculo visitado" xfId="1497" builtinId="9" hidden="1"/>
    <cellStyle name="Hipervínculo visitado" xfId="1499" builtinId="9" hidden="1"/>
    <cellStyle name="Hipervínculo visitado" xfId="1501" builtinId="9" hidden="1"/>
    <cellStyle name="Hipervínculo visitado" xfId="1503" builtinId="9" hidden="1"/>
    <cellStyle name="Hipervínculo visitado" xfId="1505" builtinId="9" hidden="1"/>
    <cellStyle name="Hipervínculo visitado" xfId="1507" builtinId="9" hidden="1"/>
    <cellStyle name="Hipervínculo visitado" xfId="1509" builtinId="9" hidden="1"/>
    <cellStyle name="Hipervínculo visitado" xfId="1511" builtinId="9" hidden="1"/>
    <cellStyle name="Hipervínculo visitado" xfId="1513" builtinId="9" hidden="1"/>
    <cellStyle name="Hipervínculo visitado" xfId="1515" builtinId="9" hidden="1"/>
    <cellStyle name="Hipervínculo visitado" xfId="1517" builtinId="9" hidden="1"/>
    <cellStyle name="Hipervínculo visitado" xfId="1519" builtinId="9" hidden="1"/>
    <cellStyle name="Hipervínculo visitado" xfId="1521" builtinId="9" hidden="1"/>
    <cellStyle name="Hipervínculo visitado" xfId="1523" builtinId="9" hidden="1"/>
    <cellStyle name="Hipervínculo visitado" xfId="1525" builtinId="9" hidden="1"/>
    <cellStyle name="Hipervínculo visitado" xfId="1527" builtinId="9" hidden="1"/>
    <cellStyle name="Hipervínculo visitado" xfId="1529" builtinId="9" hidden="1"/>
    <cellStyle name="Hipervínculo visitado" xfId="1531" builtinId="9" hidden="1"/>
    <cellStyle name="Hipervínculo visitado" xfId="1533" builtinId="9" hidden="1"/>
    <cellStyle name="Hipervínculo visitado" xfId="1535" builtinId="9" hidden="1"/>
    <cellStyle name="Hipervínculo visitado" xfId="1537" builtinId="9" hidden="1"/>
    <cellStyle name="Hipervínculo visitado" xfId="1539" builtinId="9" hidden="1"/>
    <cellStyle name="Hipervínculo visitado" xfId="1541" builtinId="9" hidden="1"/>
    <cellStyle name="Hipervínculo visitado" xfId="1543" builtinId="9" hidden="1"/>
    <cellStyle name="Hipervínculo visitado" xfId="1545" builtinId="9" hidden="1"/>
    <cellStyle name="Hipervínculo visitado" xfId="1547" builtinId="9" hidden="1"/>
    <cellStyle name="Hipervínculo visitado" xfId="1549" builtinId="9" hidden="1"/>
    <cellStyle name="Hipervínculo visitado" xfId="1551" builtinId="9" hidden="1"/>
    <cellStyle name="Hipervínculo visitado" xfId="1553" builtinId="9" hidden="1"/>
    <cellStyle name="Hipervínculo visitado" xfId="1555" builtinId="9" hidden="1"/>
    <cellStyle name="Hipervínculo visitado" xfId="1557" builtinId="9" hidden="1"/>
    <cellStyle name="Hipervínculo visitado" xfId="1559" builtinId="9" hidden="1"/>
    <cellStyle name="Hipervínculo visitado" xfId="1561" builtinId="9" hidden="1"/>
    <cellStyle name="Hipervínculo visitado" xfId="1563" builtinId="9" hidden="1"/>
    <cellStyle name="Hipervínculo visitado" xfId="1565" builtinId="9" hidden="1"/>
    <cellStyle name="Hipervínculo visitado" xfId="1567" builtinId="9" hidden="1"/>
    <cellStyle name="Hipervínculo visitado" xfId="1569" builtinId="9" hidden="1"/>
    <cellStyle name="Hipervínculo visitado" xfId="1571" builtinId="9" hidden="1"/>
    <cellStyle name="Hipervínculo visitado" xfId="1573" builtinId="9" hidden="1"/>
    <cellStyle name="Hipervínculo visitado" xfId="1575" builtinId="9" hidden="1"/>
    <cellStyle name="Hipervínculo visitado" xfId="1577" builtinId="9" hidden="1"/>
    <cellStyle name="Hipervínculo visitado" xfId="1579" builtinId="9" hidden="1"/>
    <cellStyle name="Hipervínculo visitado" xfId="1581" builtinId="9" hidden="1"/>
    <cellStyle name="Hipervínculo visitado" xfId="1583" builtinId="9" hidden="1"/>
    <cellStyle name="Hipervínculo visitado" xfId="1585" builtinId="9" hidden="1"/>
    <cellStyle name="Hipervínculo visitado" xfId="1587" builtinId="9" hidden="1"/>
    <cellStyle name="Hipervínculo visitado" xfId="1589" builtinId="9" hidden="1"/>
    <cellStyle name="Hipervínculo visitado" xfId="1591" builtinId="9" hidden="1"/>
    <cellStyle name="Hipervínculo visitado" xfId="1593" builtinId="9" hidden="1"/>
    <cellStyle name="Hipervínculo visitado" xfId="1595" builtinId="9" hidden="1"/>
    <cellStyle name="Hipervínculo visitado" xfId="1597" builtinId="9" hidden="1"/>
    <cellStyle name="Hipervínculo visitado" xfId="1599" builtinId="9" hidden="1"/>
    <cellStyle name="Hipervínculo visitado" xfId="1601" builtinId="9" hidden="1"/>
    <cellStyle name="Hipervínculo visitado" xfId="1603" builtinId="9" hidden="1"/>
    <cellStyle name="Hipervínculo visitado" xfId="1605" builtinId="9" hidden="1"/>
    <cellStyle name="Hipervínculo visitado" xfId="1607" builtinId="9" hidden="1"/>
    <cellStyle name="Hipervínculo visitado" xfId="1609" builtinId="9" hidden="1"/>
    <cellStyle name="Hipervínculo visitado" xfId="1611" builtinId="9" hidden="1"/>
    <cellStyle name="Hipervínculo visitado" xfId="1613" builtinId="9" hidden="1"/>
    <cellStyle name="Hipervínculo visitado" xfId="1615" builtinId="9" hidden="1"/>
    <cellStyle name="Hipervínculo visitado" xfId="1617" builtinId="9" hidden="1"/>
    <cellStyle name="Hipervínculo visitado" xfId="1619" builtinId="9" hidden="1"/>
    <cellStyle name="Hipervínculo visitado" xfId="1621" builtinId="9" hidden="1"/>
    <cellStyle name="Hipervínculo visitado" xfId="1623" builtinId="9" hidden="1"/>
    <cellStyle name="Hipervínculo visitado" xfId="1625" builtinId="9" hidden="1"/>
    <cellStyle name="Hipervínculo visitado" xfId="1627" builtinId="9" hidden="1"/>
    <cellStyle name="Hipervínculo visitado" xfId="1629" builtinId="9" hidden="1"/>
    <cellStyle name="Hipervínculo visitado" xfId="1631" builtinId="9" hidden="1"/>
    <cellStyle name="Hipervínculo visitado" xfId="1633" builtinId="9" hidden="1"/>
    <cellStyle name="Hipervínculo visitado" xfId="1635" builtinId="9" hidden="1"/>
    <cellStyle name="Hipervínculo visitado" xfId="1637" builtinId="9" hidden="1"/>
    <cellStyle name="Hipervínculo visitado" xfId="1639" builtinId="9" hidden="1"/>
    <cellStyle name="Hipervínculo visitado" xfId="1641" builtinId="9" hidden="1"/>
    <cellStyle name="Hipervínculo visitado" xfId="1643" builtinId="9" hidden="1"/>
    <cellStyle name="Hipervínculo visitado" xfId="1645" builtinId="9" hidden="1"/>
    <cellStyle name="Hipervínculo visitado" xfId="1647" builtinId="9" hidden="1"/>
    <cellStyle name="Hipervínculo visitado" xfId="1649" builtinId="9" hidden="1"/>
    <cellStyle name="Hipervínculo visitado" xfId="1651" builtinId="9" hidden="1"/>
    <cellStyle name="Hipervínculo visitado" xfId="1653" builtinId="9" hidden="1"/>
    <cellStyle name="Hipervínculo visitado" xfId="1655" builtinId="9" hidden="1"/>
    <cellStyle name="Hipervínculo visitado" xfId="1657" builtinId="9" hidden="1"/>
    <cellStyle name="Hipervínculo visitado" xfId="1659" builtinId="9" hidden="1"/>
    <cellStyle name="Hipervínculo visitado" xfId="1661" builtinId="9" hidden="1"/>
    <cellStyle name="Hipervínculo visitado" xfId="1663" builtinId="9" hidden="1"/>
    <cellStyle name="Hipervínculo visitado" xfId="1665" builtinId="9" hidden="1"/>
    <cellStyle name="Hipervínculo visitado" xfId="1667" builtinId="9" hidden="1"/>
    <cellStyle name="Hipervínculo visitado" xfId="1669" builtinId="9" hidden="1"/>
    <cellStyle name="Hipervínculo visitado" xfId="1671" builtinId="9" hidden="1"/>
    <cellStyle name="Hipervínculo visitado" xfId="1673" builtinId="9" hidden="1"/>
    <cellStyle name="Hipervínculo visitado" xfId="1675" builtinId="9" hidden="1"/>
    <cellStyle name="Hipervínculo visitado" xfId="1677" builtinId="9" hidden="1"/>
    <cellStyle name="Hipervínculo visitado" xfId="1679" builtinId="9" hidden="1"/>
    <cellStyle name="Hipervínculo visitado" xfId="1681" builtinId="9" hidden="1"/>
    <cellStyle name="Hipervínculo visitado" xfId="1683" builtinId="9" hidden="1"/>
    <cellStyle name="Hipervínculo visitado" xfId="1685" builtinId="9" hidden="1"/>
    <cellStyle name="Hipervínculo visitado" xfId="1687" builtinId="9" hidden="1"/>
    <cellStyle name="Hipervínculo visitado" xfId="1689" builtinId="9" hidden="1"/>
    <cellStyle name="Hipervínculo visitado" xfId="1691" builtinId="9" hidden="1"/>
    <cellStyle name="Hipervínculo visitado" xfId="1693" builtinId="9" hidden="1"/>
    <cellStyle name="Hipervínculo visitado" xfId="1695" builtinId="9" hidden="1"/>
    <cellStyle name="Hipervínculo visitado" xfId="1697" builtinId="9" hidden="1"/>
    <cellStyle name="Hipervínculo visitado" xfId="1699" builtinId="9" hidden="1"/>
    <cellStyle name="Hipervínculo visitado" xfId="1701" builtinId="9" hidden="1"/>
    <cellStyle name="Hipervínculo visitado" xfId="1703" builtinId="9" hidden="1"/>
    <cellStyle name="Hipervínculo visitado" xfId="1705" builtinId="9" hidden="1"/>
    <cellStyle name="Hipervínculo visitado" xfId="1707" builtinId="9" hidden="1"/>
    <cellStyle name="Hipervínculo visitado" xfId="1709" builtinId="9" hidden="1"/>
    <cellStyle name="Hipervínculo visitado" xfId="1711" builtinId="9" hidden="1"/>
    <cellStyle name="Hipervínculo visitado" xfId="1713" builtinId="9" hidden="1"/>
    <cellStyle name="Hipervínculo visitado" xfId="1715" builtinId="9" hidden="1"/>
    <cellStyle name="Hipervínculo visitado" xfId="1717" builtinId="9" hidden="1"/>
    <cellStyle name="Hipervínculo visitado" xfId="1719" builtinId="9" hidden="1"/>
    <cellStyle name="Hipervínculo visitado" xfId="1721" builtinId="9" hidden="1"/>
    <cellStyle name="Hipervínculo visitado" xfId="1723" builtinId="9" hidden="1"/>
    <cellStyle name="Hipervínculo visitado" xfId="1725" builtinId="9" hidden="1"/>
    <cellStyle name="Hipervínculo visitado" xfId="1727" builtinId="9" hidden="1"/>
    <cellStyle name="Hipervínculo visitado" xfId="1729" builtinId="9" hidden="1"/>
    <cellStyle name="Hipervínculo visitado" xfId="1731" builtinId="9" hidden="1"/>
    <cellStyle name="Hipervínculo visitado" xfId="1733" builtinId="9" hidden="1"/>
    <cellStyle name="Hipervínculo visitado" xfId="1735" builtinId="9" hidden="1"/>
    <cellStyle name="Hipervínculo visitado" xfId="1737" builtinId="9" hidden="1"/>
    <cellStyle name="Hipervínculo visitado" xfId="1739" builtinId="9" hidden="1"/>
    <cellStyle name="Hipervínculo visitado" xfId="1741" builtinId="9" hidden="1"/>
    <cellStyle name="Hipervínculo visitado" xfId="1743" builtinId="9" hidden="1"/>
    <cellStyle name="Hipervínculo visitado" xfId="1745" builtinId="9" hidden="1"/>
    <cellStyle name="Hipervínculo visitado" xfId="1747" builtinId="9" hidden="1"/>
    <cellStyle name="Hipervínculo visitado" xfId="1749" builtinId="9" hidden="1"/>
    <cellStyle name="Hipervínculo visitado" xfId="1751" builtinId="9" hidden="1"/>
    <cellStyle name="Hipervínculo visitado" xfId="1753" builtinId="9" hidden="1"/>
    <cellStyle name="Hipervínculo visitado" xfId="1755" builtinId="9" hidden="1"/>
    <cellStyle name="Hipervínculo visitado" xfId="1757" builtinId="9" hidden="1"/>
    <cellStyle name="Hipervínculo visitado" xfId="1759" builtinId="9" hidden="1"/>
    <cellStyle name="Hipervínculo visitado" xfId="1761" builtinId="9" hidden="1"/>
    <cellStyle name="Hipervínculo visitado" xfId="1763" builtinId="9" hidden="1"/>
    <cellStyle name="Hipervínculo visitado" xfId="1765" builtinId="9" hidden="1"/>
    <cellStyle name="Hipervínculo visitado" xfId="1767" builtinId="9" hidden="1"/>
    <cellStyle name="Hipervínculo visitado" xfId="1769" builtinId="9" hidden="1"/>
    <cellStyle name="Hipervínculo visitado" xfId="1771" builtinId="9" hidden="1"/>
    <cellStyle name="Hipervínculo visitado" xfId="1773" builtinId="9" hidden="1"/>
    <cellStyle name="Hipervínculo visitado" xfId="1775" builtinId="9" hidden="1"/>
    <cellStyle name="Hipervínculo visitado" xfId="1777" builtinId="9" hidden="1"/>
    <cellStyle name="Hipervínculo visitado" xfId="1779" builtinId="9" hidden="1"/>
    <cellStyle name="Hipervínculo visitado" xfId="1781" builtinId="9" hidden="1"/>
    <cellStyle name="Hipervínculo visitado" xfId="1783" builtinId="9" hidden="1"/>
    <cellStyle name="Hipervínculo visitado" xfId="1785" builtinId="9" hidden="1"/>
    <cellStyle name="Hipervínculo visitado" xfId="1787" builtinId="9" hidden="1"/>
    <cellStyle name="Hipervínculo visitado" xfId="1789" builtinId="9" hidden="1"/>
    <cellStyle name="Hipervínculo visitado" xfId="1791" builtinId="9" hidden="1"/>
    <cellStyle name="Hipervínculo visitado" xfId="1793" builtinId="9" hidden="1"/>
    <cellStyle name="Hipervínculo visitado" xfId="1795" builtinId="9" hidden="1"/>
    <cellStyle name="Hipervínculo visitado" xfId="1797" builtinId="9" hidden="1"/>
    <cellStyle name="Hipervínculo visitado" xfId="1799" builtinId="9" hidden="1"/>
    <cellStyle name="Hipervínculo visitado" xfId="1801" builtinId="9" hidden="1"/>
    <cellStyle name="Hipervínculo visitado" xfId="1803" builtinId="9" hidden="1"/>
    <cellStyle name="Hipervínculo visitado" xfId="1805" builtinId="9" hidden="1"/>
    <cellStyle name="Hipervínculo visitado" xfId="1807" builtinId="9" hidden="1"/>
    <cellStyle name="Hipervínculo visitado" xfId="1809" builtinId="9" hidden="1"/>
    <cellStyle name="Hipervínculo visitado" xfId="1811" builtinId="9" hidden="1"/>
    <cellStyle name="Hipervínculo visitado" xfId="1813" builtinId="9" hidden="1"/>
    <cellStyle name="Hipervínculo visitado" xfId="1815" builtinId="9" hidden="1"/>
    <cellStyle name="Hipervínculo visitado" xfId="1817" builtinId="9" hidden="1"/>
    <cellStyle name="Hipervínculo visitado" xfId="1819" builtinId="9" hidden="1"/>
    <cellStyle name="Hipervínculo visitado" xfId="1821" builtinId="9" hidden="1"/>
    <cellStyle name="Hipervínculo visitado" xfId="1823" builtinId="9" hidden="1"/>
    <cellStyle name="Hipervínculo visitado" xfId="1825" builtinId="9" hidden="1"/>
    <cellStyle name="Hipervínculo visitado" xfId="1827" builtinId="9" hidden="1"/>
    <cellStyle name="Hipervínculo visitado" xfId="1829" builtinId="9" hidden="1"/>
    <cellStyle name="Hipervínculo visitado" xfId="1831" builtinId="9" hidden="1"/>
    <cellStyle name="Hipervínculo visitado" xfId="1833" builtinId="9" hidden="1"/>
    <cellStyle name="Hipervínculo visitado" xfId="1835" builtinId="9" hidden="1"/>
    <cellStyle name="Hipervínculo visitado" xfId="1837" builtinId="9" hidden="1"/>
    <cellStyle name="Hipervínculo visitado" xfId="1839" builtinId="9" hidden="1"/>
    <cellStyle name="Hipervínculo visitado" xfId="1841" builtinId="9" hidden="1"/>
    <cellStyle name="Hipervínculo visitado" xfId="1843" builtinId="9" hidden="1"/>
    <cellStyle name="Hipervínculo visitado" xfId="1845" builtinId="9" hidden="1"/>
    <cellStyle name="Hipervínculo visitado" xfId="1847" builtinId="9" hidden="1"/>
    <cellStyle name="Hipervínculo visitado" xfId="1849" builtinId="9" hidden="1"/>
    <cellStyle name="Hipervínculo visitado" xfId="1851" builtinId="9" hidden="1"/>
    <cellStyle name="Hipervínculo visitado" xfId="1853" builtinId="9" hidden="1"/>
    <cellStyle name="Hipervínculo visitado" xfId="1855" builtinId="9" hidden="1"/>
    <cellStyle name="Hipervínculo visitado" xfId="1857" builtinId="9" hidden="1"/>
    <cellStyle name="Hipervínculo visitado" xfId="1859" builtinId="9" hidden="1"/>
    <cellStyle name="Hipervínculo visitado" xfId="1861" builtinId="9" hidden="1"/>
    <cellStyle name="Hipervínculo visitado" xfId="1863" builtinId="9" hidden="1"/>
    <cellStyle name="Hipervínculo visitado" xfId="1865" builtinId="9" hidden="1"/>
    <cellStyle name="Hipervínculo visitado" xfId="1867" builtinId="9" hidden="1"/>
    <cellStyle name="Hipervínculo visitado" xfId="1869" builtinId="9" hidden="1"/>
    <cellStyle name="Hipervínculo visitado" xfId="1871" builtinId="9" hidden="1"/>
    <cellStyle name="Hipervínculo visitado" xfId="1873" builtinId="9" hidden="1"/>
    <cellStyle name="Hipervínculo visitado" xfId="1875" builtinId="9" hidden="1"/>
    <cellStyle name="Hipervínculo visitado" xfId="1877" builtinId="9" hidden="1"/>
    <cellStyle name="Hipervínculo visitado" xfId="1879" builtinId="9" hidden="1"/>
    <cellStyle name="Hipervínculo visitado" xfId="1881" builtinId="9" hidden="1"/>
    <cellStyle name="Hipervínculo visitado" xfId="1883" builtinId="9" hidden="1"/>
    <cellStyle name="Hipervínculo visitado" xfId="1885" builtinId="9" hidden="1"/>
    <cellStyle name="Hipervínculo visitado" xfId="1887" builtinId="9" hidden="1"/>
    <cellStyle name="Hipervínculo visitado" xfId="1889" builtinId="9" hidden="1"/>
    <cellStyle name="Hipervínculo visitado" xfId="1891" builtinId="9" hidden="1"/>
    <cellStyle name="Hipervínculo visitado" xfId="1893" builtinId="9" hidden="1"/>
    <cellStyle name="Hipervínculo visitado" xfId="1895" builtinId="9" hidden="1"/>
    <cellStyle name="Hipervínculo visitado" xfId="1897" builtinId="9" hidden="1"/>
    <cellStyle name="Hipervínculo visitado" xfId="1899" builtinId="9" hidden="1"/>
    <cellStyle name="Hipervínculo visitado" xfId="1901" builtinId="9" hidden="1"/>
    <cellStyle name="Hipervínculo visitado" xfId="1903" builtinId="9" hidden="1"/>
    <cellStyle name="Hipervínculo visitado" xfId="1905" builtinId="9" hidden="1"/>
    <cellStyle name="Hipervínculo visitado" xfId="1907" builtinId="9" hidden="1"/>
    <cellStyle name="Hipervínculo visitado" xfId="1909" builtinId="9" hidden="1"/>
    <cellStyle name="Hipervínculo visitado" xfId="1911" builtinId="9" hidden="1"/>
    <cellStyle name="Hipervínculo visitado" xfId="1913" builtinId="9" hidden="1"/>
    <cellStyle name="Hipervínculo visitado" xfId="1915" builtinId="9" hidden="1"/>
    <cellStyle name="Hipervínculo visitado" xfId="1917" builtinId="9" hidden="1"/>
    <cellStyle name="Hipervínculo visitado" xfId="1919" builtinId="9" hidden="1"/>
    <cellStyle name="Hipervínculo visitado" xfId="1921" builtinId="9" hidden="1"/>
    <cellStyle name="Hipervínculo visitado" xfId="1923" builtinId="9" hidden="1"/>
    <cellStyle name="Hipervínculo visitado" xfId="1925" builtinId="9" hidden="1"/>
    <cellStyle name="Hipervínculo visitado" xfId="1927" builtinId="9" hidden="1"/>
    <cellStyle name="Hipervínculo visitado" xfId="1929" builtinId="9" hidden="1"/>
    <cellStyle name="Hipervínculo visitado" xfId="1931" builtinId="9" hidden="1"/>
    <cellStyle name="Hipervínculo visitado" xfId="1933" builtinId="9" hidden="1"/>
    <cellStyle name="Hipervínculo visitado" xfId="1935" builtinId="9" hidden="1"/>
    <cellStyle name="Hipervínculo visitado" xfId="1937" builtinId="9" hidden="1"/>
    <cellStyle name="Hipervínculo visitado" xfId="1939" builtinId="9" hidden="1"/>
    <cellStyle name="Hipervínculo visitado" xfId="1941" builtinId="9" hidden="1"/>
    <cellStyle name="Hipervínculo visitado" xfId="1943" builtinId="9" hidden="1"/>
    <cellStyle name="Hipervínculo visitado" xfId="1945" builtinId="9" hidden="1"/>
    <cellStyle name="Hipervínculo visitado" xfId="1947" builtinId="9" hidden="1"/>
    <cellStyle name="Hipervínculo visitado" xfId="1949" builtinId="9" hidden="1"/>
    <cellStyle name="Hipervínculo visitado" xfId="1951" builtinId="9" hidden="1"/>
    <cellStyle name="Hipervínculo visitado" xfId="1953" builtinId="9" hidden="1"/>
    <cellStyle name="Hipervínculo visitado" xfId="1955" builtinId="9" hidden="1"/>
    <cellStyle name="Hipervínculo visitado" xfId="1957" builtinId="9" hidden="1"/>
    <cellStyle name="Hipervínculo visitado" xfId="1959" builtinId="9" hidden="1"/>
    <cellStyle name="Hipervínculo visitado" xfId="1961" builtinId="9" hidden="1"/>
    <cellStyle name="Hipervínculo visitado" xfId="1963" builtinId="9" hidden="1"/>
    <cellStyle name="Hipervínculo visitado" xfId="1965" builtinId="9" hidden="1"/>
    <cellStyle name="Hipervínculo visitado" xfId="1967" builtinId="9" hidden="1"/>
    <cellStyle name="Hipervínculo visitado" xfId="1969" builtinId="9" hidden="1"/>
    <cellStyle name="Hipervínculo visitado" xfId="1971" builtinId="9" hidden="1"/>
    <cellStyle name="Hipervínculo visitado" xfId="1973" builtinId="9" hidden="1"/>
    <cellStyle name="Hipervínculo visitado" xfId="1975" builtinId="9" hidden="1"/>
    <cellStyle name="Hipervínculo visitado" xfId="1977" builtinId="9" hidden="1"/>
    <cellStyle name="Hipervínculo visitado" xfId="1979" builtinId="9" hidden="1"/>
    <cellStyle name="Hipervínculo visitado" xfId="1981" builtinId="9" hidden="1"/>
    <cellStyle name="Hipervínculo visitado" xfId="1983" builtinId="9" hidden="1"/>
    <cellStyle name="Hipervínculo visitado" xfId="1985" builtinId="9" hidden="1"/>
    <cellStyle name="Hipervínculo visitado" xfId="1987" builtinId="9" hidden="1"/>
    <cellStyle name="Hipervínculo visitado" xfId="1989" builtinId="9" hidden="1"/>
    <cellStyle name="Hipervínculo visitado" xfId="1991" builtinId="9" hidden="1"/>
    <cellStyle name="Hipervínculo visitado" xfId="1993" builtinId="9" hidden="1"/>
    <cellStyle name="Hipervínculo visitado" xfId="1995" builtinId="9" hidden="1"/>
    <cellStyle name="Hipervínculo visitado" xfId="1997" builtinId="9" hidden="1"/>
    <cellStyle name="Hipervínculo visitado" xfId="1999" builtinId="9" hidden="1"/>
    <cellStyle name="Hipervínculo visitado" xfId="2001" builtinId="9" hidden="1"/>
    <cellStyle name="Hipervínculo visitado" xfId="2003" builtinId="9" hidden="1"/>
    <cellStyle name="Hipervínculo visitado" xfId="2005" builtinId="9" hidden="1"/>
    <cellStyle name="Hipervínculo visitado" xfId="2007" builtinId="9" hidden="1"/>
    <cellStyle name="Hipervínculo visitado" xfId="2009" builtinId="9" hidden="1"/>
    <cellStyle name="Hipervínculo visitado" xfId="2011" builtinId="9" hidden="1"/>
    <cellStyle name="Hipervínculo visitado" xfId="2013" builtinId="9" hidden="1"/>
    <cellStyle name="Hipervínculo visitado" xfId="2015" builtinId="9" hidden="1"/>
    <cellStyle name="Hipervínculo visitado" xfId="2017" builtinId="9" hidden="1"/>
    <cellStyle name="Hipervínculo visitado" xfId="2019" builtinId="9" hidden="1"/>
    <cellStyle name="Hipervínculo visitado" xfId="2021" builtinId="9" hidden="1"/>
    <cellStyle name="Hipervínculo visitado" xfId="2023" builtinId="9" hidden="1"/>
    <cellStyle name="Hipervínculo visitado" xfId="2025" builtinId="9" hidden="1"/>
    <cellStyle name="Hipervínculo visitado" xfId="2027" builtinId="9" hidden="1"/>
    <cellStyle name="Hipervínculo visitado" xfId="2029" builtinId="9" hidden="1"/>
    <cellStyle name="Hipervínculo visitado" xfId="2031" builtinId="9" hidden="1"/>
    <cellStyle name="Hipervínculo visitado" xfId="2033" builtinId="9" hidden="1"/>
    <cellStyle name="Hipervínculo visitado" xfId="2035" builtinId="9" hidden="1"/>
    <cellStyle name="Hipervínculo visitado" xfId="2037" builtinId="9" hidden="1"/>
    <cellStyle name="Hipervínculo visitado" xfId="2039" builtinId="9" hidden="1"/>
    <cellStyle name="Hipervínculo visitado" xfId="2041" builtinId="9" hidden="1"/>
    <cellStyle name="Hipervínculo visitado" xfId="2043" builtinId="9" hidden="1"/>
    <cellStyle name="Hipervínculo visitado" xfId="2045" builtinId="9" hidden="1"/>
    <cellStyle name="Hipervínculo visitado" xfId="2047" builtinId="9" hidden="1"/>
    <cellStyle name="Hipervínculo visitado" xfId="2049" builtinId="9" hidden="1"/>
    <cellStyle name="Hipervínculo visitado" xfId="2051" builtinId="9" hidden="1"/>
    <cellStyle name="Hipervínculo visitado" xfId="2053" builtinId="9" hidden="1"/>
    <cellStyle name="Hipervínculo visitado" xfId="2055" builtinId="9" hidden="1"/>
    <cellStyle name="Hipervínculo visitado" xfId="2057" builtinId="9" hidden="1"/>
    <cellStyle name="Hipervínculo visitado" xfId="2059" builtinId="9" hidden="1"/>
    <cellStyle name="Hipervínculo visitado" xfId="2061" builtinId="9" hidden="1"/>
    <cellStyle name="Hipervínculo visitado" xfId="2063" builtinId="9" hidden="1"/>
    <cellStyle name="Hipervínculo visitado" xfId="2065" builtinId="9" hidden="1"/>
    <cellStyle name="Hipervínculo visitado" xfId="2067" builtinId="9" hidden="1"/>
    <cellStyle name="Hipervínculo visitado" xfId="2069" builtinId="9" hidden="1"/>
    <cellStyle name="Hipervínculo visitado" xfId="2071" builtinId="9" hidden="1"/>
    <cellStyle name="Hipervínculo visitado" xfId="2073" builtinId="9" hidden="1"/>
    <cellStyle name="Hipervínculo visitado" xfId="2075" builtinId="9" hidden="1"/>
    <cellStyle name="Hipervínculo visitado" xfId="2077" builtinId="9" hidden="1"/>
    <cellStyle name="Hipervínculo visitado" xfId="2079" builtinId="9" hidden="1"/>
    <cellStyle name="Hipervínculo visitado" xfId="2081" builtinId="9" hidden="1"/>
    <cellStyle name="Hipervínculo visitado" xfId="2083" builtinId="9" hidden="1"/>
    <cellStyle name="Hipervínculo visitado" xfId="2085" builtinId="9" hidden="1"/>
    <cellStyle name="Hipervínculo visitado" xfId="2087" builtinId="9" hidden="1"/>
    <cellStyle name="Hipervínculo visitado" xfId="2089" builtinId="9" hidden="1"/>
    <cellStyle name="Hipervínculo visitado" xfId="2091" builtinId="9" hidden="1"/>
    <cellStyle name="Hipervínculo visitado" xfId="2093" builtinId="9" hidden="1"/>
    <cellStyle name="Hipervínculo visitado" xfId="2095" builtinId="9" hidden="1"/>
    <cellStyle name="Hipervínculo visitado" xfId="2097" builtinId="9" hidden="1"/>
    <cellStyle name="Hipervínculo visitado" xfId="2099" builtinId="9" hidden="1"/>
    <cellStyle name="Hipervínculo visitado" xfId="2101" builtinId="9" hidden="1"/>
    <cellStyle name="Hipervínculo visitado" xfId="2103" builtinId="9" hidden="1"/>
    <cellStyle name="Hipervínculo visitado" xfId="2105" builtinId="9" hidden="1"/>
    <cellStyle name="Hipervínculo visitado" xfId="2107" builtinId="9" hidden="1"/>
    <cellStyle name="Hipervínculo visitado" xfId="2109" builtinId="9" hidden="1"/>
    <cellStyle name="Hipervínculo visitado" xfId="2111" builtinId="9" hidden="1"/>
    <cellStyle name="Hipervínculo visitado" xfId="2113" builtinId="9" hidden="1"/>
    <cellStyle name="Hipervínculo visitado" xfId="2115" builtinId="9" hidden="1"/>
    <cellStyle name="Hipervínculo visitado" xfId="2117" builtinId="9" hidden="1"/>
    <cellStyle name="Hipervínculo visitado" xfId="2119" builtinId="9" hidden="1"/>
    <cellStyle name="Hipervínculo visitado" xfId="2121" builtinId="9" hidden="1"/>
    <cellStyle name="Hipervínculo visitado" xfId="2123" builtinId="9" hidden="1"/>
    <cellStyle name="Hipervínculo visitado" xfId="2125" builtinId="9" hidden="1"/>
    <cellStyle name="Hipervínculo visitado" xfId="2127" builtinId="9" hidden="1"/>
    <cellStyle name="Hipervínculo visitado" xfId="2129" builtinId="9" hidden="1"/>
    <cellStyle name="Hipervínculo visitado" xfId="2131" builtinId="9" hidden="1"/>
    <cellStyle name="Hipervínculo visitado" xfId="2133" builtinId="9" hidden="1"/>
    <cellStyle name="Hipervínculo visitado" xfId="2135" builtinId="9" hidden="1"/>
    <cellStyle name="Hipervínculo visitado" xfId="2137" builtinId="9" hidden="1"/>
    <cellStyle name="Hipervínculo visitado" xfId="2139" builtinId="9" hidden="1"/>
    <cellStyle name="Hipervínculo visitado" xfId="2141" builtinId="9" hidden="1"/>
    <cellStyle name="Hipervínculo visitado" xfId="2143" builtinId="9" hidden="1"/>
    <cellStyle name="Hipervínculo visitado" xfId="2145" builtinId="9" hidden="1"/>
    <cellStyle name="Hipervínculo visitado" xfId="2147" builtinId="9" hidden="1"/>
    <cellStyle name="Hipervínculo visitado" xfId="2149" builtinId="9" hidden="1"/>
    <cellStyle name="Hipervínculo visitado" xfId="2151" builtinId="9" hidden="1"/>
    <cellStyle name="Hipervínculo visitado" xfId="2153" builtinId="9" hidden="1"/>
    <cellStyle name="Hipervínculo visitado" xfId="2155" builtinId="9" hidden="1"/>
    <cellStyle name="Hipervínculo visitado" xfId="2157" builtinId="9" hidden="1"/>
    <cellStyle name="Hipervínculo visitado" xfId="2159" builtinId="9" hidden="1"/>
    <cellStyle name="Hipervínculo visitado" xfId="2161" builtinId="9" hidden="1"/>
    <cellStyle name="Hipervínculo visitado" xfId="2163" builtinId="9" hidden="1"/>
    <cellStyle name="Hipervínculo visitado" xfId="2165" builtinId="9" hidden="1"/>
    <cellStyle name="Hipervínculo visitado" xfId="2167" builtinId="9" hidden="1"/>
    <cellStyle name="Hipervínculo visitado" xfId="2169" builtinId="9" hidden="1"/>
    <cellStyle name="Hipervínculo visitado" xfId="2171" builtinId="9" hidden="1"/>
    <cellStyle name="Hipervínculo visitado" xfId="2173" builtinId="9" hidden="1"/>
    <cellStyle name="Hipervínculo visitado" xfId="2175" builtinId="9" hidden="1"/>
    <cellStyle name="Hipervínculo visitado" xfId="2177" builtinId="9" hidden="1"/>
    <cellStyle name="Hipervínculo visitado" xfId="2179" builtinId="9" hidden="1"/>
    <cellStyle name="Hipervínculo visitado" xfId="2181" builtinId="9" hidden="1"/>
    <cellStyle name="Hipervínculo visitado" xfId="2183" builtinId="9" hidden="1"/>
    <cellStyle name="Hipervínculo visitado" xfId="2185" builtinId="9" hidden="1"/>
    <cellStyle name="Hipervínculo visitado" xfId="2187" builtinId="9" hidden="1"/>
    <cellStyle name="Hipervínculo visitado" xfId="2189" builtinId="9" hidden="1"/>
    <cellStyle name="Hipervínculo visitado" xfId="2191" builtinId="9" hidden="1"/>
    <cellStyle name="Hipervínculo visitado" xfId="2193" builtinId="9" hidden="1"/>
    <cellStyle name="Hipervínculo visitado" xfId="2195" builtinId="9" hidden="1"/>
    <cellStyle name="Hipervínculo visitado" xfId="2197" builtinId="9" hidden="1"/>
    <cellStyle name="Hipervínculo visitado" xfId="2199" builtinId="9" hidden="1"/>
    <cellStyle name="Hipervínculo visitado" xfId="2201" builtinId="9" hidden="1"/>
    <cellStyle name="Hipervínculo visitado" xfId="2203" builtinId="9" hidden="1"/>
    <cellStyle name="Hipervínculo visitado" xfId="2205" builtinId="9" hidden="1"/>
    <cellStyle name="Hipervínculo visitado" xfId="2207" builtinId="9" hidden="1"/>
    <cellStyle name="Hipervínculo visitado" xfId="2209" builtinId="9" hidden="1"/>
    <cellStyle name="Hipervínculo visitado" xfId="2211" builtinId="9" hidden="1"/>
    <cellStyle name="Hipervínculo visitado" xfId="2213" builtinId="9" hidden="1"/>
    <cellStyle name="Hipervínculo visitado" xfId="2215" builtinId="9" hidden="1"/>
    <cellStyle name="Hipervínculo visitado" xfId="2217" builtinId="9" hidden="1"/>
    <cellStyle name="Hipervínculo visitado" xfId="2219" builtinId="9" hidden="1"/>
    <cellStyle name="Hipervínculo visitado" xfId="2221" builtinId="9" hidden="1"/>
    <cellStyle name="Hipervínculo visitado" xfId="2223" builtinId="9" hidden="1"/>
    <cellStyle name="Hipervínculo visitado" xfId="2225" builtinId="9" hidden="1"/>
    <cellStyle name="Hipervínculo visitado" xfId="2227" builtinId="9" hidden="1"/>
    <cellStyle name="Hipervínculo visitado" xfId="2229" builtinId="9" hidden="1"/>
    <cellStyle name="Hipervínculo visitado" xfId="2231" builtinId="9" hidden="1"/>
    <cellStyle name="Hipervínculo visitado" xfId="2233" builtinId="9" hidden="1"/>
    <cellStyle name="Hipervínculo visitado" xfId="2235" builtinId="9" hidden="1"/>
    <cellStyle name="Hipervínculo visitado" xfId="2237" builtinId="9" hidden="1"/>
    <cellStyle name="Hipervínculo visitado" xfId="2239" builtinId="9" hidden="1"/>
    <cellStyle name="Hipervínculo visitado" xfId="2241" builtinId="9" hidden="1"/>
    <cellStyle name="Hipervínculo visitado" xfId="2243" builtinId="9" hidden="1"/>
    <cellStyle name="Hipervínculo visitado" xfId="2245" builtinId="9" hidden="1"/>
    <cellStyle name="Hipervínculo visitado" xfId="2247" builtinId="9" hidden="1"/>
    <cellStyle name="Hipervínculo visitado" xfId="2249" builtinId="9" hidden="1"/>
    <cellStyle name="Hipervínculo visitado" xfId="2251" builtinId="9" hidden="1"/>
    <cellStyle name="Hipervínculo visitado" xfId="2253" builtinId="9" hidden="1"/>
    <cellStyle name="Hipervínculo visitado" xfId="2255" builtinId="9" hidden="1"/>
    <cellStyle name="Hipervínculo visitado" xfId="2257" builtinId="9" hidden="1"/>
    <cellStyle name="Hipervínculo visitado" xfId="2259" builtinId="9" hidden="1"/>
    <cellStyle name="Hipervínculo visitado" xfId="2261" builtinId="9" hidden="1"/>
    <cellStyle name="Hipervínculo visitado" xfId="2263" builtinId="9" hidden="1"/>
    <cellStyle name="Hipervínculo visitado" xfId="2265" builtinId="9" hidden="1"/>
    <cellStyle name="Hipervínculo visitado" xfId="2267" builtinId="9" hidden="1"/>
    <cellStyle name="Hipervínculo visitado" xfId="2269" builtinId="9" hidden="1"/>
    <cellStyle name="Hipervínculo visitado" xfId="2271" builtinId="9" hidden="1"/>
    <cellStyle name="Hipervínculo visitado" xfId="2273" builtinId="9" hidden="1"/>
    <cellStyle name="Hipervínculo visitado" xfId="2275" builtinId="9" hidden="1"/>
    <cellStyle name="Hipervínculo visitado" xfId="2277" builtinId="9" hidden="1"/>
    <cellStyle name="Hipervínculo visitado" xfId="2279" builtinId="9" hidden="1"/>
    <cellStyle name="Hipervínculo visitado" xfId="2281" builtinId="9" hidden="1"/>
    <cellStyle name="Hipervínculo visitado" xfId="2283" builtinId="9" hidden="1"/>
    <cellStyle name="Hipervínculo visitado" xfId="2285" builtinId="9" hidden="1"/>
    <cellStyle name="Hipervínculo visitado" xfId="2287" builtinId="9" hidden="1"/>
    <cellStyle name="Hipervínculo visitado" xfId="2289" builtinId="9" hidden="1"/>
    <cellStyle name="Hipervínculo visitado" xfId="2291" builtinId="9" hidden="1"/>
    <cellStyle name="Hipervínculo visitado" xfId="2293" builtinId="9" hidden="1"/>
    <cellStyle name="Hipervínculo visitado" xfId="2295" builtinId="9" hidden="1"/>
    <cellStyle name="Hipervínculo visitado" xfId="2297" builtinId="9" hidden="1"/>
    <cellStyle name="Hipervínculo visitado" xfId="2299" builtinId="9" hidden="1"/>
    <cellStyle name="Hipervínculo visitado" xfId="2301" builtinId="9" hidden="1"/>
    <cellStyle name="Hipervínculo visitado" xfId="2303" builtinId="9" hidden="1"/>
    <cellStyle name="Hipervínculo visitado" xfId="2305" builtinId="9" hidden="1"/>
    <cellStyle name="Hipervínculo visitado" xfId="2307" builtinId="9" hidden="1"/>
    <cellStyle name="Hipervínculo visitado" xfId="2309" builtinId="9" hidden="1"/>
    <cellStyle name="Hipervínculo visitado" xfId="2311" builtinId="9" hidden="1"/>
    <cellStyle name="Hipervínculo visitado" xfId="2313" builtinId="9" hidden="1"/>
    <cellStyle name="Hipervínculo visitado" xfId="2315" builtinId="9" hidden="1"/>
    <cellStyle name="Hipervínculo visitado" xfId="2317" builtinId="9" hidden="1"/>
    <cellStyle name="Hipervínculo visitado" xfId="2319" builtinId="9" hidden="1"/>
    <cellStyle name="Hipervínculo visitado" xfId="2321" builtinId="9" hidden="1"/>
    <cellStyle name="Hipervínculo visitado" xfId="2323" builtinId="9" hidden="1"/>
    <cellStyle name="Hipervínculo visitado" xfId="2325" builtinId="9" hidden="1"/>
    <cellStyle name="Hipervínculo visitado" xfId="2327" builtinId="9" hidden="1"/>
    <cellStyle name="Hipervínculo visitado" xfId="2329" builtinId="9" hidden="1"/>
    <cellStyle name="Hipervínculo visitado" xfId="2331" builtinId="9" hidden="1"/>
    <cellStyle name="Hipervínculo visitado" xfId="2333" builtinId="9" hidden="1"/>
    <cellStyle name="Hipervínculo visitado" xfId="2335" builtinId="9" hidden="1"/>
    <cellStyle name="Hipervínculo visitado" xfId="2337" builtinId="9" hidden="1"/>
    <cellStyle name="Hipervínculo visitado" xfId="2339" builtinId="9" hidden="1"/>
    <cellStyle name="Hipervínculo visitado" xfId="2341" builtinId="9" hidden="1"/>
    <cellStyle name="Hipervínculo visitado" xfId="2343" builtinId="9" hidden="1"/>
    <cellStyle name="Hipervínculo visitado" xfId="2345" builtinId="9" hidden="1"/>
    <cellStyle name="Hipervínculo visitado" xfId="2347" builtinId="9" hidden="1"/>
    <cellStyle name="Hipervínculo visitado" xfId="2349" builtinId="9" hidden="1"/>
    <cellStyle name="Hipervínculo visitado" xfId="2351" builtinId="9" hidden="1"/>
    <cellStyle name="Hipervínculo visitado" xfId="2353" builtinId="9" hidden="1"/>
    <cellStyle name="Hipervínculo visitado" xfId="2355" builtinId="9" hidden="1"/>
    <cellStyle name="Hipervínculo visitado" xfId="2357" builtinId="9" hidden="1"/>
    <cellStyle name="Hipervínculo visitado" xfId="2359" builtinId="9" hidden="1"/>
    <cellStyle name="Hipervínculo visitado" xfId="2361" builtinId="9" hidden="1"/>
    <cellStyle name="Hipervínculo visitado" xfId="2363" builtinId="9" hidden="1"/>
    <cellStyle name="Hipervínculo visitado" xfId="2365" builtinId="9" hidden="1"/>
    <cellStyle name="Hipervínculo visitado" xfId="2367" builtinId="9" hidden="1"/>
    <cellStyle name="Hipervínculo visitado" xfId="2369" builtinId="9" hidden="1"/>
    <cellStyle name="Hipervínculo visitado" xfId="2371" builtinId="9" hidden="1"/>
    <cellStyle name="Hipervínculo visitado" xfId="2373" builtinId="9" hidden="1"/>
    <cellStyle name="Hipervínculo visitado" xfId="2375" builtinId="9" hidden="1"/>
    <cellStyle name="Hipervínculo visitado" xfId="2377" builtinId="9" hidden="1"/>
    <cellStyle name="Hipervínculo visitado" xfId="2379" builtinId="9" hidden="1"/>
    <cellStyle name="Hipervínculo visitado" xfId="2381" builtinId="9" hidden="1"/>
    <cellStyle name="Hipervínculo visitado" xfId="2383" builtinId="9" hidden="1"/>
    <cellStyle name="Hipervínculo visitado" xfId="2385" builtinId="9" hidden="1"/>
    <cellStyle name="Hipervínculo visitado" xfId="2387" builtinId="9" hidden="1"/>
    <cellStyle name="Hipervínculo visitado" xfId="2389" builtinId="9" hidden="1"/>
    <cellStyle name="Hipervínculo visitado" xfId="2391" builtinId="9" hidden="1"/>
    <cellStyle name="Hipervínculo visitado" xfId="2393" builtinId="9" hidden="1"/>
    <cellStyle name="Hipervínculo visitado" xfId="2395" builtinId="9" hidden="1"/>
    <cellStyle name="Hipervínculo visitado" xfId="2397" builtinId="9" hidden="1"/>
    <cellStyle name="Hipervínculo visitado" xfId="2399" builtinId="9" hidden="1"/>
    <cellStyle name="Hipervínculo visitado" xfId="2401" builtinId="9" hidden="1"/>
    <cellStyle name="Hipervínculo visitado" xfId="2403" builtinId="9" hidden="1"/>
    <cellStyle name="Hipervínculo visitado" xfId="2405" builtinId="9" hidden="1"/>
    <cellStyle name="Hipervínculo visitado" xfId="2407" builtinId="9" hidden="1"/>
    <cellStyle name="Hipervínculo visitado" xfId="2409" builtinId="9" hidden="1"/>
    <cellStyle name="Hipervínculo visitado" xfId="2411" builtinId="9" hidden="1"/>
    <cellStyle name="Hipervínculo visitado" xfId="2413" builtinId="9" hidden="1"/>
    <cellStyle name="Hipervínculo visitado" xfId="2415" builtinId="9" hidden="1"/>
    <cellStyle name="Hipervínculo visitado" xfId="2417" builtinId="9" hidden="1"/>
    <cellStyle name="Hipervínculo visitado" xfId="2419" builtinId="9" hidden="1"/>
    <cellStyle name="Hipervínculo visitado" xfId="2421" builtinId="9" hidden="1"/>
    <cellStyle name="Hipervínculo visitado" xfId="2423" builtinId="9" hidden="1"/>
    <cellStyle name="Hipervínculo visitado" xfId="2425" builtinId="9" hidden="1"/>
    <cellStyle name="Hipervínculo visitado" xfId="2427" builtinId="9" hidden="1"/>
    <cellStyle name="Hipervínculo visitado" xfId="2429" builtinId="9" hidden="1"/>
    <cellStyle name="Hipervínculo visitado" xfId="2431" builtinId="9" hidden="1"/>
    <cellStyle name="Hipervínculo visitado" xfId="2433" builtinId="9" hidden="1"/>
    <cellStyle name="Hipervínculo visitado" xfId="2435" builtinId="9" hidden="1"/>
    <cellStyle name="Hipervínculo visitado" xfId="2437" builtinId="9" hidden="1"/>
    <cellStyle name="Hipervínculo visitado" xfId="2439" builtinId="9" hidden="1"/>
    <cellStyle name="Hipervínculo visitado" xfId="2441" builtinId="9" hidden="1"/>
    <cellStyle name="Hipervínculo visitado" xfId="2443" builtinId="9" hidden="1"/>
    <cellStyle name="Hipervínculo visitado" xfId="2445" builtinId="9" hidden="1"/>
    <cellStyle name="Hipervínculo visitado" xfId="2447" builtinId="9" hidden="1"/>
    <cellStyle name="Hipervínculo visitado" xfId="2449" builtinId="9" hidden="1"/>
    <cellStyle name="Hipervínculo visitado" xfId="2451" builtinId="9" hidden="1"/>
    <cellStyle name="Hipervínculo visitado" xfId="2453" builtinId="9" hidden="1"/>
    <cellStyle name="Hipervínculo visitado" xfId="2455" builtinId="9" hidden="1"/>
    <cellStyle name="Hipervínculo visitado" xfId="2457" builtinId="9" hidden="1"/>
    <cellStyle name="Hipervínculo visitado" xfId="2459" builtinId="9" hidden="1"/>
    <cellStyle name="Hipervínculo visitado" xfId="2461" builtinId="9" hidden="1"/>
    <cellStyle name="Hipervínculo visitado" xfId="2463" builtinId="9" hidden="1"/>
    <cellStyle name="Hipervínculo visitado" xfId="2465" builtinId="9" hidden="1"/>
    <cellStyle name="Hipervínculo visitado" xfId="2467" builtinId="9" hidden="1"/>
    <cellStyle name="Hipervínculo visitado" xfId="2469" builtinId="9" hidden="1"/>
    <cellStyle name="Hipervínculo visitado" xfId="2471" builtinId="9" hidden="1"/>
    <cellStyle name="Hipervínculo visitado" xfId="2473" builtinId="9" hidden="1"/>
    <cellStyle name="Hipervínculo visitado" xfId="2475" builtinId="9" hidden="1"/>
    <cellStyle name="Hipervínculo visitado" xfId="2477" builtinId="9" hidden="1"/>
    <cellStyle name="Hipervínculo visitado" xfId="2479" builtinId="9" hidden="1"/>
    <cellStyle name="Hipervínculo visitado" xfId="2481" builtinId="9" hidden="1"/>
    <cellStyle name="Hipervínculo visitado" xfId="2483" builtinId="9" hidden="1"/>
    <cellStyle name="Hipervínculo visitado" xfId="2485" builtinId="9" hidden="1"/>
    <cellStyle name="Hipervínculo visitado" xfId="2487" builtinId="9" hidden="1"/>
    <cellStyle name="Hipervínculo visitado" xfId="2489" builtinId="9" hidden="1"/>
    <cellStyle name="Hipervínculo visitado" xfId="2491" builtinId="9" hidden="1"/>
    <cellStyle name="Hipervínculo visitado" xfId="2493" builtinId="9" hidden="1"/>
    <cellStyle name="Hipervínculo visitado" xfId="2495" builtinId="9" hidden="1"/>
    <cellStyle name="Hipervínculo visitado" xfId="2497" builtinId="9" hidden="1"/>
    <cellStyle name="Hipervínculo visitado" xfId="2499" builtinId="9" hidden="1"/>
    <cellStyle name="Hipervínculo visitado" xfId="2501" builtinId="9" hidden="1"/>
    <cellStyle name="Hipervínculo visitado" xfId="2503" builtinId="9" hidden="1"/>
    <cellStyle name="Hipervínculo visitado" xfId="2505" builtinId="9" hidden="1"/>
    <cellStyle name="Hipervínculo visitado" xfId="2507" builtinId="9" hidden="1"/>
    <cellStyle name="Hipervínculo visitado" xfId="2509" builtinId="9" hidden="1"/>
    <cellStyle name="Hipervínculo visitado" xfId="2511" builtinId="9" hidden="1"/>
    <cellStyle name="Hipervínculo visitado" xfId="2513" builtinId="9" hidden="1"/>
    <cellStyle name="Hipervínculo visitado" xfId="2515" builtinId="9" hidden="1"/>
    <cellStyle name="Hipervínculo visitado" xfId="2517" builtinId="9" hidden="1"/>
    <cellStyle name="Hipervínculo visitado" xfId="2519" builtinId="9" hidden="1"/>
    <cellStyle name="Hipervínculo visitado" xfId="2521" builtinId="9" hidden="1"/>
    <cellStyle name="Hipervínculo visitado" xfId="2523" builtinId="9" hidden="1"/>
    <cellStyle name="Hipervínculo visitado" xfId="2525" builtinId="9" hidden="1"/>
    <cellStyle name="Hipervínculo visitado" xfId="2527" builtinId="9" hidden="1"/>
    <cellStyle name="Hipervínculo visitado" xfId="2529" builtinId="9" hidden="1"/>
    <cellStyle name="Hipervínculo visitado" xfId="2531" builtinId="9" hidden="1"/>
    <cellStyle name="Hipervínculo visitado" xfId="2533" builtinId="9" hidden="1"/>
    <cellStyle name="Hipervínculo visitado" xfId="2535" builtinId="9" hidden="1"/>
    <cellStyle name="Hipervínculo visitado" xfId="2537" builtinId="9" hidden="1"/>
    <cellStyle name="Hipervínculo visitado" xfId="2539" builtinId="9" hidden="1"/>
    <cellStyle name="Hipervínculo visitado" xfId="2541" builtinId="9" hidden="1"/>
    <cellStyle name="Hipervínculo visitado" xfId="2543" builtinId="9" hidden="1"/>
    <cellStyle name="Hipervínculo visitado" xfId="2545" builtinId="9" hidden="1"/>
    <cellStyle name="Hipervínculo visitado" xfId="2547" builtinId="9" hidden="1"/>
    <cellStyle name="Hipervínculo visitado" xfId="2549" builtinId="9" hidden="1"/>
    <cellStyle name="Hipervínculo visitado" xfId="2551" builtinId="9" hidden="1"/>
    <cellStyle name="Hipervínculo visitado" xfId="2553" builtinId="9" hidden="1"/>
    <cellStyle name="Hipervínculo visitado" xfId="2555" builtinId="9" hidden="1"/>
    <cellStyle name="Hipervínculo visitado" xfId="2557" builtinId="9" hidden="1"/>
    <cellStyle name="Hipervínculo visitado" xfId="2559" builtinId="9" hidden="1"/>
    <cellStyle name="Hipervínculo visitado" xfId="2561" builtinId="9" hidden="1"/>
    <cellStyle name="Hipervínculo visitado" xfId="2563" builtinId="9" hidden="1"/>
    <cellStyle name="Hipervínculo visitado" xfId="2565" builtinId="9" hidden="1"/>
    <cellStyle name="Hipervínculo visitado" xfId="2567" builtinId="9" hidden="1"/>
    <cellStyle name="Hipervínculo visitado" xfId="2569" builtinId="9" hidden="1"/>
    <cellStyle name="Hipervínculo visitado" xfId="2571" builtinId="9" hidden="1"/>
    <cellStyle name="Hipervínculo visitado" xfId="2573" builtinId="9" hidden="1"/>
    <cellStyle name="Hipervínculo visitado" xfId="2575" builtinId="9" hidden="1"/>
    <cellStyle name="Hipervínculo visitado" xfId="2577" builtinId="9" hidden="1"/>
    <cellStyle name="Hipervínculo visitado" xfId="2579" builtinId="9" hidden="1"/>
    <cellStyle name="Hipervínculo visitado" xfId="2581" builtinId="9" hidden="1"/>
    <cellStyle name="Hipervínculo visitado" xfId="2583" builtinId="9" hidden="1"/>
    <cellStyle name="Hipervínculo visitado" xfId="2585" builtinId="9" hidden="1"/>
    <cellStyle name="Hipervínculo visitado" xfId="2587" builtinId="9" hidden="1"/>
    <cellStyle name="Hipervínculo visitado" xfId="2589" builtinId="9" hidden="1"/>
    <cellStyle name="Hipervínculo visitado" xfId="2591" builtinId="9" hidden="1"/>
    <cellStyle name="Hipervínculo visitado" xfId="2593" builtinId="9" hidden="1"/>
    <cellStyle name="Hipervínculo visitado" xfId="2595" builtinId="9" hidden="1"/>
    <cellStyle name="Hipervínculo visitado" xfId="2597" builtinId="9" hidden="1"/>
    <cellStyle name="Hipervínculo visitado" xfId="2599" builtinId="9" hidden="1"/>
    <cellStyle name="Hipervínculo visitado" xfId="2601" builtinId="9" hidden="1"/>
    <cellStyle name="Hipervínculo visitado" xfId="2603" builtinId="9" hidden="1"/>
    <cellStyle name="Hipervínculo visitado" xfId="2605" builtinId="9" hidden="1"/>
    <cellStyle name="Hipervínculo visitado" xfId="2607" builtinId="9" hidden="1"/>
    <cellStyle name="Hipervínculo visitado" xfId="2609" builtinId="9" hidden="1"/>
    <cellStyle name="Hipervínculo visitado" xfId="2611" builtinId="9" hidden="1"/>
    <cellStyle name="Hipervínculo visitado" xfId="2613" builtinId="9" hidden="1"/>
    <cellStyle name="Hipervínculo visitado" xfId="2615" builtinId="9" hidden="1"/>
    <cellStyle name="Hipervínculo visitado" xfId="2617" builtinId="9" hidden="1"/>
    <cellStyle name="Hipervínculo visitado" xfId="2619" builtinId="9" hidden="1"/>
    <cellStyle name="Hipervínculo visitado" xfId="2621" builtinId="9" hidden="1"/>
    <cellStyle name="Hipervínculo visitado" xfId="2623" builtinId="9" hidden="1"/>
    <cellStyle name="Hipervínculo visitado" xfId="2625" builtinId="9" hidden="1"/>
    <cellStyle name="Hipervínculo visitado" xfId="2627" builtinId="9" hidden="1"/>
    <cellStyle name="Hipervínculo visitado" xfId="2629" builtinId="9" hidden="1"/>
    <cellStyle name="Hipervínculo visitado" xfId="2631" builtinId="9" hidden="1"/>
    <cellStyle name="Hipervínculo visitado" xfId="2633" builtinId="9" hidden="1"/>
    <cellStyle name="Hipervínculo visitado" xfId="2635" builtinId="9" hidden="1"/>
    <cellStyle name="Hipervínculo visitado" xfId="2637" builtinId="9" hidden="1"/>
    <cellStyle name="Hipervínculo visitado" xfId="2639" builtinId="9" hidden="1"/>
    <cellStyle name="Hipervínculo visitado" xfId="2641" builtinId="9" hidden="1"/>
    <cellStyle name="Hipervínculo visitado" xfId="2643" builtinId="9" hidden="1"/>
    <cellStyle name="Hipervínculo visitado" xfId="2645" builtinId="9" hidden="1"/>
    <cellStyle name="Hipervínculo visitado" xfId="2647" builtinId="9" hidden="1"/>
    <cellStyle name="Hipervínculo visitado" xfId="2649" builtinId="9" hidden="1"/>
    <cellStyle name="Hipervínculo visitado" xfId="2651" builtinId="9" hidden="1"/>
    <cellStyle name="Hipervínculo visitado" xfId="2653" builtinId="9" hidden="1"/>
    <cellStyle name="Hipervínculo visitado" xfId="2655" builtinId="9" hidden="1"/>
    <cellStyle name="Hipervínculo visitado" xfId="2657" builtinId="9" hidden="1"/>
    <cellStyle name="Hipervínculo visitado" xfId="2659" builtinId="9" hidden="1"/>
    <cellStyle name="Hipervínculo visitado" xfId="2661" builtinId="9" hidden="1"/>
    <cellStyle name="Hipervínculo visitado" xfId="2663" builtinId="9" hidden="1"/>
    <cellStyle name="Hipervínculo visitado" xfId="2665" builtinId="9" hidden="1"/>
    <cellStyle name="Hipervínculo visitado" xfId="2667" builtinId="9" hidden="1"/>
    <cellStyle name="Hipervínculo visitado" xfId="2669" builtinId="9" hidden="1"/>
    <cellStyle name="Hipervínculo visitado" xfId="2671" builtinId="9" hidden="1"/>
    <cellStyle name="Hipervínculo visitado" xfId="2673" builtinId="9" hidden="1"/>
    <cellStyle name="Hipervínculo visitado" xfId="2675" builtinId="9" hidden="1"/>
    <cellStyle name="Hipervínculo visitado" xfId="2677" builtinId="9" hidden="1"/>
    <cellStyle name="Hipervínculo visitado" xfId="2679" builtinId="9" hidden="1"/>
    <cellStyle name="Hipervínculo visitado" xfId="2681" builtinId="9" hidden="1"/>
    <cellStyle name="Hipervínculo visitado" xfId="2683" builtinId="9" hidden="1"/>
    <cellStyle name="Hipervínculo visitado" xfId="2685" builtinId="9" hidden="1"/>
    <cellStyle name="Hipervínculo visitado" xfId="2687" builtinId="9" hidden="1"/>
    <cellStyle name="Hipervínculo visitado" xfId="2689" builtinId="9" hidden="1"/>
    <cellStyle name="Hipervínculo visitado" xfId="2691" builtinId="9" hidden="1"/>
    <cellStyle name="Hipervínculo visitado" xfId="2693" builtinId="9" hidden="1"/>
    <cellStyle name="Hipervínculo visitado" xfId="2695" builtinId="9" hidden="1"/>
    <cellStyle name="Hipervínculo visitado" xfId="2697" builtinId="9" hidden="1"/>
    <cellStyle name="Hipervínculo visitado" xfId="2699" builtinId="9" hidden="1"/>
    <cellStyle name="Hipervínculo visitado" xfId="2701" builtinId="9" hidden="1"/>
    <cellStyle name="Hipervínculo visitado" xfId="2703" builtinId="9" hidden="1"/>
    <cellStyle name="Hipervínculo visitado" xfId="2705" builtinId="9" hidden="1"/>
    <cellStyle name="Hipervínculo visitado" xfId="2707" builtinId="9" hidden="1"/>
    <cellStyle name="Hipervínculo visitado" xfId="2709" builtinId="9" hidden="1"/>
    <cellStyle name="Hipervínculo visitado" xfId="2711" builtinId="9" hidden="1"/>
    <cellStyle name="Hipervínculo visitado" xfId="2713" builtinId="9" hidden="1"/>
    <cellStyle name="Hipervínculo visitado" xfId="2715" builtinId="9" hidden="1"/>
    <cellStyle name="Hipervínculo visitado" xfId="2717" builtinId="9" hidden="1"/>
    <cellStyle name="Hipervínculo visitado" xfId="2719" builtinId="9" hidden="1"/>
    <cellStyle name="Hipervínculo visitado" xfId="2721" builtinId="9" hidden="1"/>
    <cellStyle name="Hipervínculo visitado" xfId="2723" builtinId="9" hidden="1"/>
    <cellStyle name="Hipervínculo visitado" xfId="2725" builtinId="9" hidden="1"/>
    <cellStyle name="Hipervínculo visitado" xfId="2727" builtinId="9" hidden="1"/>
    <cellStyle name="Hipervínculo visitado" xfId="2729" builtinId="9" hidden="1"/>
    <cellStyle name="Hipervínculo visitado" xfId="2731" builtinId="9" hidden="1"/>
    <cellStyle name="Hipervínculo visitado" xfId="2733" builtinId="9" hidden="1"/>
    <cellStyle name="Hipervínculo visitado" xfId="2735" builtinId="9" hidden="1"/>
    <cellStyle name="Hipervínculo visitado" xfId="2737" builtinId="9" hidden="1"/>
    <cellStyle name="Hipervínculo visitado" xfId="2739" builtinId="9" hidden="1"/>
    <cellStyle name="Hipervínculo visitado" xfId="2741" builtinId="9" hidden="1"/>
    <cellStyle name="Hipervínculo visitado" xfId="2743" builtinId="9" hidden="1"/>
    <cellStyle name="Hipervínculo visitado" xfId="2745" builtinId="9" hidden="1"/>
    <cellStyle name="Hipervínculo visitado" xfId="2747" builtinId="9" hidden="1"/>
    <cellStyle name="Hipervínculo visitado" xfId="2749" builtinId="9" hidden="1"/>
    <cellStyle name="Hipervínculo visitado" xfId="2751" builtinId="9" hidden="1"/>
    <cellStyle name="Hipervínculo visitado" xfId="2753" builtinId="9" hidden="1"/>
    <cellStyle name="Hipervínculo visitado" xfId="2755" builtinId="9" hidden="1"/>
    <cellStyle name="Hipervínculo visitado" xfId="2757" builtinId="9" hidden="1"/>
    <cellStyle name="Hipervínculo visitado" xfId="2759" builtinId="9" hidden="1"/>
    <cellStyle name="Hipervínculo visitado" xfId="2761" builtinId="9" hidden="1"/>
    <cellStyle name="Hipervínculo visitado" xfId="2763" builtinId="9" hidden="1"/>
    <cellStyle name="Hipervínculo visitado" xfId="2765" builtinId="9" hidden="1"/>
    <cellStyle name="Hipervínculo visitado" xfId="2767" builtinId="9" hidden="1"/>
    <cellStyle name="Hipervínculo visitado" xfId="2769" builtinId="9" hidden="1"/>
    <cellStyle name="Hipervínculo visitado" xfId="2771" builtinId="9" hidden="1"/>
    <cellStyle name="Hipervínculo visitado" xfId="2773" builtinId="9" hidden="1"/>
    <cellStyle name="Hipervínculo visitado" xfId="2775" builtinId="9" hidden="1"/>
    <cellStyle name="Hipervínculo visitado" xfId="2777" builtinId="9" hidden="1"/>
    <cellStyle name="Hipervínculo visitado" xfId="2779" builtinId="9" hidden="1"/>
    <cellStyle name="Hipervínculo visitado" xfId="2781" builtinId="9" hidden="1"/>
    <cellStyle name="Hipervínculo visitado" xfId="2783" builtinId="9" hidden="1"/>
    <cellStyle name="Hipervínculo visitado" xfId="2785" builtinId="9" hidden="1"/>
    <cellStyle name="Hipervínculo visitado" xfId="2787" builtinId="9" hidden="1"/>
    <cellStyle name="Hipervínculo visitado" xfId="2789" builtinId="9" hidden="1"/>
    <cellStyle name="Hipervínculo visitado" xfId="2791" builtinId="9" hidden="1"/>
    <cellStyle name="Hipervínculo visitado" xfId="2793" builtinId="9" hidden="1"/>
    <cellStyle name="Hipervínculo visitado" xfId="2795" builtinId="9" hidden="1"/>
    <cellStyle name="Hipervínculo visitado" xfId="2797" builtinId="9" hidden="1"/>
    <cellStyle name="Hipervínculo visitado" xfId="2799" builtinId="9" hidden="1"/>
    <cellStyle name="Hipervínculo visitado" xfId="2801" builtinId="9" hidden="1"/>
    <cellStyle name="Hipervínculo visitado" xfId="2803" builtinId="9" hidden="1"/>
    <cellStyle name="Hipervínculo visitado" xfId="2805" builtinId="9" hidden="1"/>
    <cellStyle name="Hipervínculo visitado" xfId="2807" builtinId="9" hidden="1"/>
    <cellStyle name="Hipervínculo visitado" xfId="2809" builtinId="9" hidden="1"/>
    <cellStyle name="Hipervínculo visitado" xfId="2811" builtinId="9" hidden="1"/>
    <cellStyle name="Hipervínculo visitado" xfId="2813" builtinId="9" hidden="1"/>
    <cellStyle name="Hipervínculo visitado" xfId="2815" builtinId="9" hidden="1"/>
    <cellStyle name="Hipervínculo visitado" xfId="2817" builtinId="9" hidden="1"/>
    <cellStyle name="Hipervínculo visitado" xfId="2819" builtinId="9" hidden="1"/>
    <cellStyle name="Hipervínculo visitado" xfId="2821" builtinId="9" hidden="1"/>
    <cellStyle name="Hipervínculo visitado" xfId="2823" builtinId="9" hidden="1"/>
    <cellStyle name="Hipervínculo visitado" xfId="2825" builtinId="9" hidden="1"/>
    <cellStyle name="Hipervínculo visitado" xfId="2827" builtinId="9" hidden="1"/>
    <cellStyle name="Hipervínculo visitado" xfId="2829" builtinId="9" hidden="1"/>
    <cellStyle name="Hipervínculo visitado" xfId="2831" builtinId="9" hidden="1"/>
    <cellStyle name="Hipervínculo visitado" xfId="2833" builtinId="9" hidden="1"/>
    <cellStyle name="Hipervínculo visitado" xfId="2835" builtinId="9" hidden="1"/>
    <cellStyle name="Hipervínculo visitado" xfId="2837" builtinId="9" hidden="1"/>
    <cellStyle name="Hipervínculo visitado" xfId="2839" builtinId="9" hidden="1"/>
    <cellStyle name="Hipervínculo visitado" xfId="2841" builtinId="9" hidden="1"/>
    <cellStyle name="Hipervínculo visitado" xfId="2843" builtinId="9" hidden="1"/>
    <cellStyle name="Hipervínculo visitado" xfId="2845" builtinId="9" hidden="1"/>
    <cellStyle name="Hipervínculo visitado" xfId="2847" builtinId="9" hidden="1"/>
    <cellStyle name="Hipervínculo visitado" xfId="2849" builtinId="9" hidden="1"/>
    <cellStyle name="Hipervínculo visitado" xfId="2851" builtinId="9" hidden="1"/>
    <cellStyle name="Hipervínculo visitado" xfId="2853" builtinId="9" hidden="1"/>
    <cellStyle name="Hipervínculo visitado" xfId="2855" builtinId="9" hidden="1"/>
    <cellStyle name="Hipervínculo visitado" xfId="2857" builtinId="9" hidden="1"/>
    <cellStyle name="Hipervínculo visitado" xfId="2859" builtinId="9" hidden="1"/>
    <cellStyle name="Hipervínculo visitado" xfId="2861" builtinId="9" hidden="1"/>
    <cellStyle name="Hipervínculo visitado" xfId="2863" builtinId="9" hidden="1"/>
    <cellStyle name="Hipervínculo visitado" xfId="2865" builtinId="9" hidden="1"/>
    <cellStyle name="Hipervínculo visitado" xfId="2867" builtinId="9" hidden="1"/>
    <cellStyle name="Hipervínculo visitado" xfId="2869" builtinId="9" hidden="1"/>
    <cellStyle name="Hipervínculo visitado" xfId="2871" builtinId="9" hidden="1"/>
    <cellStyle name="Hipervínculo visitado" xfId="2873" builtinId="9" hidden="1"/>
    <cellStyle name="Hipervínculo visitado" xfId="2875" builtinId="9" hidden="1"/>
    <cellStyle name="Hipervínculo visitado" xfId="2877" builtinId="9" hidden="1"/>
    <cellStyle name="Hipervínculo visitado" xfId="2879" builtinId="9" hidden="1"/>
    <cellStyle name="Hipervínculo visitado" xfId="2881" builtinId="9" hidden="1"/>
    <cellStyle name="Hipervínculo visitado" xfId="2883" builtinId="9" hidden="1"/>
    <cellStyle name="Hipervínculo visitado" xfId="2885" builtinId="9" hidden="1"/>
    <cellStyle name="Hipervínculo visitado" xfId="2887" builtinId="9" hidden="1"/>
    <cellStyle name="Hipervínculo visitado" xfId="2889" builtinId="9" hidden="1"/>
    <cellStyle name="Hipervínculo visitado" xfId="2891" builtinId="9" hidden="1"/>
    <cellStyle name="Hipervínculo visitado" xfId="2893" builtinId="9" hidden="1"/>
    <cellStyle name="Hipervínculo visitado" xfId="2895" builtinId="9" hidden="1"/>
    <cellStyle name="Hipervínculo visitado" xfId="2897" builtinId="9" hidden="1"/>
    <cellStyle name="Hipervínculo visitado" xfId="2899" builtinId="9" hidden="1"/>
    <cellStyle name="Hipervínculo visitado" xfId="2901" builtinId="9" hidden="1"/>
    <cellStyle name="Hipervínculo visitado" xfId="2903" builtinId="9" hidden="1"/>
    <cellStyle name="Hipervínculo visitado" xfId="2905" builtinId="9" hidden="1"/>
    <cellStyle name="Hipervínculo visitado" xfId="2907" builtinId="9" hidden="1"/>
    <cellStyle name="Hipervínculo visitado" xfId="2909" builtinId="9" hidden="1"/>
    <cellStyle name="Hipervínculo visitado" xfId="2911" builtinId="9" hidden="1"/>
    <cellStyle name="Hipervínculo visitado" xfId="2913" builtinId="9" hidden="1"/>
    <cellStyle name="Hipervínculo visitado" xfId="2915" builtinId="9" hidden="1"/>
    <cellStyle name="Hipervínculo visitado" xfId="2917" builtinId="9" hidden="1"/>
    <cellStyle name="Hipervínculo visitado" xfId="2919" builtinId="9" hidden="1"/>
    <cellStyle name="Hipervínculo visitado" xfId="2921" builtinId="9" hidden="1"/>
    <cellStyle name="Hipervínculo visitado" xfId="2923" builtinId="9" hidden="1"/>
    <cellStyle name="Hipervínculo visitado" xfId="2925" builtinId="9" hidden="1"/>
    <cellStyle name="Hipervínculo visitado" xfId="2927" builtinId="9" hidden="1"/>
    <cellStyle name="Hipervínculo visitado" xfId="2929" builtinId="9" hidden="1"/>
    <cellStyle name="Hipervínculo visitado" xfId="2931" builtinId="9" hidden="1"/>
    <cellStyle name="Hipervínculo visitado" xfId="2933" builtinId="9" hidden="1"/>
    <cellStyle name="Hipervínculo visitado" xfId="2935" builtinId="9" hidden="1"/>
    <cellStyle name="Hipervínculo visitado" xfId="2937" builtinId="9" hidden="1"/>
    <cellStyle name="Hipervínculo visitado" xfId="2939" builtinId="9" hidden="1"/>
    <cellStyle name="Hipervínculo visitado" xfId="2941" builtinId="9" hidden="1"/>
    <cellStyle name="Hipervínculo visitado" xfId="2943" builtinId="9" hidden="1"/>
    <cellStyle name="Hipervínculo visitado" xfId="2945" builtinId="9" hidden="1"/>
    <cellStyle name="Hipervínculo visitado" xfId="2947" builtinId="9" hidden="1"/>
    <cellStyle name="Hipervínculo visitado" xfId="2949" builtinId="9" hidden="1"/>
    <cellStyle name="Hipervínculo visitado" xfId="2951" builtinId="9" hidden="1"/>
    <cellStyle name="Hipervínculo visitado" xfId="2953" builtinId="9" hidden="1"/>
    <cellStyle name="Hipervínculo visitado" xfId="2955" builtinId="9" hidden="1"/>
    <cellStyle name="Hipervínculo visitado" xfId="2957" builtinId="9" hidden="1"/>
    <cellStyle name="Hipervínculo visitado" xfId="2959" builtinId="9" hidden="1"/>
    <cellStyle name="Hipervínculo visitado" xfId="2961" builtinId="9" hidden="1"/>
    <cellStyle name="Hipervínculo visitado" xfId="2963" builtinId="9" hidden="1"/>
    <cellStyle name="Hipervínculo visitado" xfId="2965" builtinId="9" hidden="1"/>
    <cellStyle name="Hipervínculo visitado" xfId="2967" builtinId="9" hidden="1"/>
    <cellStyle name="Hipervínculo visitado" xfId="2969" builtinId="9" hidden="1"/>
    <cellStyle name="Hipervínculo visitado" xfId="2971" builtinId="9" hidden="1"/>
    <cellStyle name="Hipervínculo visitado" xfId="2973" builtinId="9" hidden="1"/>
    <cellStyle name="Hipervínculo visitado" xfId="2975" builtinId="9" hidden="1"/>
    <cellStyle name="Hipervínculo visitado" xfId="2977" builtinId="9" hidden="1"/>
    <cellStyle name="Hipervínculo visitado" xfId="2979" builtinId="9" hidden="1"/>
    <cellStyle name="Hipervínculo visitado" xfId="2981" builtinId="9" hidden="1"/>
    <cellStyle name="Hipervínculo visitado" xfId="2983" builtinId="9" hidden="1"/>
    <cellStyle name="Hipervínculo visitado" xfId="2985" builtinId="9" hidden="1"/>
    <cellStyle name="Hipervínculo visitado" xfId="2987" builtinId="9" hidden="1"/>
    <cellStyle name="Hipervínculo visitado" xfId="2989" builtinId="9" hidden="1"/>
    <cellStyle name="Hipervínculo visitado" xfId="2991" builtinId="9" hidden="1"/>
    <cellStyle name="Hipervínculo visitado" xfId="2993" builtinId="9" hidden="1"/>
    <cellStyle name="Hipervínculo visitado" xfId="2995" builtinId="9" hidden="1"/>
    <cellStyle name="Hipervínculo visitado" xfId="2997" builtinId="9" hidden="1"/>
    <cellStyle name="Hipervínculo visitado" xfId="2999" builtinId="9" hidden="1"/>
    <cellStyle name="Hipervínculo visitado" xfId="3001" builtinId="9" hidden="1"/>
    <cellStyle name="Hipervínculo visitado" xfId="3003" builtinId="9" hidden="1"/>
    <cellStyle name="Hipervínculo visitado" xfId="3005" builtinId="9" hidden="1"/>
    <cellStyle name="Hipervínculo visitado" xfId="3007" builtinId="9" hidden="1"/>
    <cellStyle name="Hipervínculo visitado" xfId="3009" builtinId="9" hidden="1"/>
    <cellStyle name="Hipervínculo visitado" xfId="3011" builtinId="9" hidden="1"/>
    <cellStyle name="Hipervínculo visitado" xfId="3013" builtinId="9" hidden="1"/>
    <cellStyle name="Hipervínculo visitado" xfId="3015" builtinId="9" hidden="1"/>
    <cellStyle name="Hipervínculo visitado" xfId="3017" builtinId="9" hidden="1"/>
    <cellStyle name="Hipervínculo visitado" xfId="3019" builtinId="9" hidden="1"/>
    <cellStyle name="Hipervínculo visitado" xfId="3021" builtinId="9" hidden="1"/>
    <cellStyle name="Hipervínculo visitado" xfId="3023" builtinId="9" hidden="1"/>
    <cellStyle name="Hipervínculo visitado" xfId="3025" builtinId="9" hidden="1"/>
    <cellStyle name="Hipervínculo visitado" xfId="3027" builtinId="9" hidden="1"/>
    <cellStyle name="Hipervínculo visitado" xfId="3029" builtinId="9" hidden="1"/>
    <cellStyle name="Hipervínculo visitado" xfId="3031" builtinId="9" hidden="1"/>
    <cellStyle name="Hipervínculo visitado" xfId="3033" builtinId="9" hidden="1"/>
    <cellStyle name="Hipervínculo visitado" xfId="3035" builtinId="9" hidden="1"/>
    <cellStyle name="Hipervínculo visitado" xfId="3037" builtinId="9" hidden="1"/>
    <cellStyle name="Hipervínculo visitado" xfId="3039" builtinId="9" hidden="1"/>
    <cellStyle name="Hipervínculo visitado" xfId="3041" builtinId="9" hidden="1"/>
    <cellStyle name="Hipervínculo visitado" xfId="3043" builtinId="9" hidden="1"/>
    <cellStyle name="Hipervínculo visitado" xfId="3045" builtinId="9" hidden="1"/>
    <cellStyle name="Hipervínculo visitado" xfId="3047" builtinId="9" hidden="1"/>
    <cellStyle name="Hipervínculo visitado" xfId="3049" builtinId="9" hidden="1"/>
    <cellStyle name="Hipervínculo visitado" xfId="3051" builtinId="9" hidden="1"/>
    <cellStyle name="Hipervínculo visitado" xfId="3053" builtinId="9" hidden="1"/>
    <cellStyle name="Hipervínculo visitado" xfId="3055" builtinId="9" hidden="1"/>
    <cellStyle name="Hipervínculo visitado" xfId="3057" builtinId="9" hidden="1"/>
    <cellStyle name="Hipervínculo visitado" xfId="3059" builtinId="9" hidden="1"/>
    <cellStyle name="Hipervínculo visitado" xfId="3061" builtinId="9" hidden="1"/>
    <cellStyle name="Hipervínculo visitado" xfId="3063" builtinId="9" hidden="1"/>
    <cellStyle name="Hipervínculo visitado" xfId="3065" builtinId="9" hidden="1"/>
    <cellStyle name="Hipervínculo visitado" xfId="3067" builtinId="9" hidden="1"/>
    <cellStyle name="Hipervínculo visitado" xfId="3069" builtinId="9" hidden="1"/>
    <cellStyle name="Hipervínculo visitado" xfId="3071" builtinId="9" hidden="1"/>
    <cellStyle name="Hipervínculo visitado" xfId="3073" builtinId="9" hidden="1"/>
    <cellStyle name="Hipervínculo visitado" xfId="3075" builtinId="9" hidden="1"/>
    <cellStyle name="Hipervínculo visitado" xfId="3077" builtinId="9" hidden="1"/>
    <cellStyle name="Hipervínculo visitado" xfId="3079" builtinId="9" hidden="1"/>
    <cellStyle name="Hipervínculo visitado" xfId="3081" builtinId="9" hidden="1"/>
    <cellStyle name="Hipervínculo visitado" xfId="3083" builtinId="9" hidden="1"/>
    <cellStyle name="Hipervínculo visitado" xfId="3085" builtinId="9" hidden="1"/>
    <cellStyle name="Hipervínculo visitado" xfId="3087" builtinId="9" hidden="1"/>
    <cellStyle name="Hipervínculo visitado" xfId="3089" builtinId="9" hidden="1"/>
    <cellStyle name="Hipervínculo visitado" xfId="3091" builtinId="9" hidden="1"/>
    <cellStyle name="Hipervínculo visitado" xfId="3093" builtinId="9" hidden="1"/>
    <cellStyle name="Hipervínculo visitado" xfId="3095" builtinId="9" hidden="1"/>
    <cellStyle name="Hipervínculo visitado" xfId="3097" builtinId="9" hidden="1"/>
    <cellStyle name="Hipervínculo visitado" xfId="3099" builtinId="9" hidden="1"/>
    <cellStyle name="Hipervínculo visitado" xfId="3101" builtinId="9" hidden="1"/>
    <cellStyle name="Hipervínculo visitado" xfId="3103" builtinId="9" hidden="1"/>
    <cellStyle name="Hipervínculo visitado" xfId="3105" builtinId="9" hidden="1"/>
    <cellStyle name="Hipervínculo visitado" xfId="3107" builtinId="9" hidden="1"/>
    <cellStyle name="Hipervínculo visitado" xfId="3109" builtinId="9" hidden="1"/>
    <cellStyle name="Hipervínculo visitado" xfId="3111" builtinId="9" hidden="1"/>
    <cellStyle name="Hipervínculo visitado" xfId="3113" builtinId="9" hidden="1"/>
    <cellStyle name="Hipervínculo visitado" xfId="3115" builtinId="9" hidden="1"/>
    <cellStyle name="Hipervínculo visitado" xfId="3117" builtinId="9" hidden="1"/>
    <cellStyle name="Hipervínculo visitado" xfId="3119" builtinId="9" hidden="1"/>
    <cellStyle name="Hipervínculo visitado" xfId="3121" builtinId="9" hidden="1"/>
    <cellStyle name="Hipervínculo visitado" xfId="3123" builtinId="9" hidden="1"/>
    <cellStyle name="Hipervínculo visitado" xfId="3125" builtinId="9" hidden="1"/>
    <cellStyle name="Hipervínculo visitado" xfId="3127" builtinId="9" hidden="1"/>
    <cellStyle name="Hipervínculo visitado" xfId="3130" builtinId="9" hidden="1"/>
    <cellStyle name="Hipervínculo visitado" xfId="3132" builtinId="9" hidden="1"/>
    <cellStyle name="Hipervínculo visitado" xfId="3134" builtinId="9" hidden="1"/>
    <cellStyle name="Hipervínculo visitado" xfId="3136" builtinId="9" hidden="1"/>
    <cellStyle name="Hipervínculo visitado" xfId="3138" builtinId="9" hidden="1"/>
    <cellStyle name="Hipervínculo visitado" xfId="3140" builtinId="9" hidden="1"/>
    <cellStyle name="Hipervínculo visitado" xfId="3142" builtinId="9" hidden="1"/>
    <cellStyle name="Hipervínculo visitado" xfId="3144" builtinId="9" hidden="1"/>
    <cellStyle name="Hipervínculo visitado" xfId="3146" builtinId="9" hidden="1"/>
    <cellStyle name="Hipervínculo visitado" xfId="3148" builtinId="9" hidden="1"/>
    <cellStyle name="Hipervínculo visitado" xfId="3150" builtinId="9" hidden="1"/>
    <cellStyle name="Hipervínculo visitado" xfId="3152" builtinId="9" hidden="1"/>
    <cellStyle name="Hipervínculo visitado" xfId="3154" builtinId="9" hidden="1"/>
    <cellStyle name="Hipervínculo visitado" xfId="3156" builtinId="9" hidden="1"/>
    <cellStyle name="Hipervínculo visitado" xfId="3158" builtinId="9" hidden="1"/>
    <cellStyle name="Hipervínculo visitado" xfId="3160" builtinId="9" hidden="1"/>
    <cellStyle name="Hipervínculo visitado" xfId="3162" builtinId="9" hidden="1"/>
    <cellStyle name="Hipervínculo visitado" xfId="3164" builtinId="9" hidden="1"/>
    <cellStyle name="Hipervínculo visitado" xfId="3166" builtinId="9" hidden="1"/>
    <cellStyle name="Hipervínculo visitado" xfId="3168" builtinId="9" hidden="1"/>
    <cellStyle name="Hipervínculo visitado" xfId="3170" builtinId="9" hidden="1"/>
    <cellStyle name="Hipervínculo visitado" xfId="3172" builtinId="9" hidden="1"/>
    <cellStyle name="Hipervínculo visitado" xfId="3174" builtinId="9" hidden="1"/>
    <cellStyle name="Hipervínculo visitado" xfId="3176" builtinId="9" hidden="1"/>
    <cellStyle name="Hipervínculo visitado" xfId="3178" builtinId="9" hidden="1"/>
    <cellStyle name="Hipervínculo visitado" xfId="3180" builtinId="9" hidden="1"/>
    <cellStyle name="Hipervínculo visitado" xfId="3182" builtinId="9" hidden="1"/>
    <cellStyle name="Hipervínculo visitado" xfId="3184" builtinId="9" hidden="1"/>
    <cellStyle name="Hipervínculo visitado" xfId="3186" builtinId="9" hidden="1"/>
    <cellStyle name="Hipervínculo visitado" xfId="3188" builtinId="9" hidden="1"/>
    <cellStyle name="Hipervínculo visitado" xfId="3190" builtinId="9" hidden="1"/>
    <cellStyle name="Hipervínculo visitado" xfId="3192" builtinId="9" hidden="1"/>
    <cellStyle name="Hipervínculo visitado" xfId="3194" builtinId="9" hidden="1"/>
    <cellStyle name="Hipervínculo visitado" xfId="3196" builtinId="9" hidden="1"/>
    <cellStyle name="Hipervínculo visitado" xfId="3198" builtinId="9" hidden="1"/>
    <cellStyle name="Hipervínculo visitado" xfId="3200" builtinId="9" hidden="1"/>
    <cellStyle name="Hipervínculo visitado" xfId="3202" builtinId="9" hidden="1"/>
    <cellStyle name="Hipervínculo visitado" xfId="3204" builtinId="9" hidden="1"/>
    <cellStyle name="Hipervínculo visitado" xfId="3206" builtinId="9" hidden="1"/>
    <cellStyle name="Hipervínculo visitado" xfId="3208" builtinId="9" hidden="1"/>
    <cellStyle name="Hipervínculo visitado" xfId="3210" builtinId="9" hidden="1"/>
    <cellStyle name="Hipervínculo visitado" xfId="3212" builtinId="9" hidden="1"/>
    <cellStyle name="Hipervínculo visitado" xfId="3214" builtinId="9" hidden="1"/>
    <cellStyle name="Hipervínculo visitado" xfId="3216" builtinId="9" hidden="1"/>
    <cellStyle name="Hipervínculo visitado" xfId="3218" builtinId="9" hidden="1"/>
    <cellStyle name="Hipervínculo visitado" xfId="3220" builtinId="9" hidden="1"/>
    <cellStyle name="Hipervínculo visitado" xfId="3222" builtinId="9" hidden="1"/>
    <cellStyle name="Hipervínculo visitado" xfId="3224" builtinId="9" hidden="1"/>
    <cellStyle name="Hipervínculo visitado" xfId="3226" builtinId="9" hidden="1"/>
    <cellStyle name="Hipervínculo visitado" xfId="3228" builtinId="9" hidden="1"/>
    <cellStyle name="Hipervínculo visitado" xfId="3230" builtinId="9" hidden="1"/>
    <cellStyle name="Hipervínculo visitado" xfId="3232" builtinId="9" hidden="1"/>
    <cellStyle name="Hipervínculo visitado" xfId="3234" builtinId="9" hidden="1"/>
    <cellStyle name="Hipervínculo visitado" xfId="3236" builtinId="9" hidden="1"/>
    <cellStyle name="Hipervínculo visitado" xfId="3238" builtinId="9" hidden="1"/>
    <cellStyle name="Hipervínculo visitado" xfId="3240" builtinId="9" hidden="1"/>
    <cellStyle name="Hipervínculo visitado" xfId="3242" builtinId="9" hidden="1"/>
    <cellStyle name="Hipervínculo visitado" xfId="3244" builtinId="9" hidden="1"/>
    <cellStyle name="Hipervínculo visitado" xfId="3246" builtinId="9" hidden="1"/>
    <cellStyle name="Hipervínculo visitado" xfId="3248" builtinId="9" hidden="1"/>
    <cellStyle name="Hipervínculo visitado" xfId="3250" builtinId="9" hidden="1"/>
    <cellStyle name="Hipervínculo visitado" xfId="3252" builtinId="9" hidden="1"/>
    <cellStyle name="Hipervínculo visitado" xfId="3254" builtinId="9" hidden="1"/>
    <cellStyle name="Hipervínculo visitado" xfId="3256" builtinId="9" hidden="1"/>
    <cellStyle name="Hipervínculo visitado" xfId="3258" builtinId="9" hidden="1"/>
    <cellStyle name="Hipervínculo visitado" xfId="3260" builtinId="9" hidden="1"/>
    <cellStyle name="Hipervínculo visitado" xfId="3262" builtinId="9" hidden="1"/>
    <cellStyle name="Hipervínculo visitado" xfId="3264" builtinId="9" hidden="1"/>
    <cellStyle name="Hipervínculo visitado" xfId="3266" builtinId="9" hidden="1"/>
    <cellStyle name="Hipervínculo visitado" xfId="3268" builtinId="9" hidden="1"/>
    <cellStyle name="Hipervínculo visitado" xfId="3270" builtinId="9" hidden="1"/>
    <cellStyle name="Hipervínculo visitado" xfId="3272" builtinId="9" hidden="1"/>
    <cellStyle name="Hipervínculo visitado" xfId="3274" builtinId="9" hidden="1"/>
    <cellStyle name="Hipervínculo visitado" xfId="3276" builtinId="9" hidden="1"/>
    <cellStyle name="Hipervínculo visitado" xfId="3278" builtinId="9" hidden="1"/>
    <cellStyle name="Hipervínculo visitado" xfId="3280" builtinId="9" hidden="1"/>
    <cellStyle name="Hipervínculo visitado" xfId="3282" builtinId="9" hidden="1"/>
    <cellStyle name="Hipervínculo visitado" xfId="3284" builtinId="9" hidden="1"/>
    <cellStyle name="Hipervínculo visitado" xfId="3286" builtinId="9" hidden="1"/>
    <cellStyle name="Hipervínculo visitado" xfId="3288" builtinId="9" hidden="1"/>
    <cellStyle name="Hipervínculo visitado" xfId="3290" builtinId="9" hidden="1"/>
    <cellStyle name="Hipervínculo visitado" xfId="3292" builtinId="9" hidden="1"/>
    <cellStyle name="Hipervínculo visitado" xfId="3294" builtinId="9" hidden="1"/>
    <cellStyle name="Hipervínculo visitado" xfId="3296" builtinId="9" hidden="1"/>
    <cellStyle name="Hipervínculo visitado" xfId="3298" builtinId="9" hidden="1"/>
    <cellStyle name="Hipervínculo visitado" xfId="3300" builtinId="9" hidden="1"/>
    <cellStyle name="Hipervínculo visitado" xfId="3302" builtinId="9" hidden="1"/>
    <cellStyle name="Hipervínculo visitado" xfId="3304" builtinId="9" hidden="1"/>
    <cellStyle name="Hipervínculo visitado" xfId="3306" builtinId="9" hidden="1"/>
    <cellStyle name="Hipervínculo visitado" xfId="3308" builtinId="9" hidden="1"/>
    <cellStyle name="Hipervínculo visitado" xfId="3310" builtinId="9" hidden="1"/>
    <cellStyle name="Hipervínculo visitado" xfId="3312" builtinId="9" hidden="1"/>
    <cellStyle name="Hipervínculo visitado" xfId="3314" builtinId="9" hidden="1"/>
    <cellStyle name="Hipervínculo visitado" xfId="3316" builtinId="9" hidden="1"/>
    <cellStyle name="Hipervínculo visitado" xfId="3318" builtinId="9" hidden="1"/>
    <cellStyle name="Hipervínculo visitado" xfId="3320" builtinId="9" hidden="1"/>
    <cellStyle name="Hipervínculo visitado" xfId="3322" builtinId="9" hidden="1"/>
    <cellStyle name="Hipervínculo visitado" xfId="3324" builtinId="9" hidden="1"/>
    <cellStyle name="Hipervínculo visitado" xfId="3326" builtinId="9" hidden="1"/>
    <cellStyle name="Hipervínculo visitado" xfId="3328" builtinId="9" hidden="1"/>
    <cellStyle name="Hipervínculo visitado" xfId="3330" builtinId="9" hidden="1"/>
    <cellStyle name="Hipervínculo visitado" xfId="3332" builtinId="9" hidden="1"/>
    <cellStyle name="Hipervínculo visitado" xfId="3334" builtinId="9" hidden="1"/>
    <cellStyle name="Hipervínculo visitado" xfId="3336" builtinId="9" hidden="1"/>
    <cellStyle name="Hipervínculo visitado" xfId="3338" builtinId="9" hidden="1"/>
    <cellStyle name="Hipervínculo visitado" xfId="3340" builtinId="9" hidden="1"/>
    <cellStyle name="Hipervínculo visitado" xfId="3342" builtinId="9" hidden="1"/>
    <cellStyle name="Hipervínculo visitado" xfId="3344" builtinId="9" hidden="1"/>
    <cellStyle name="Hipervínculo visitado" xfId="3346" builtinId="9" hidden="1"/>
    <cellStyle name="Hipervínculo visitado" xfId="3348" builtinId="9" hidden="1"/>
    <cellStyle name="Hipervínculo visitado" xfId="3350" builtinId="9" hidden="1"/>
    <cellStyle name="Hipervínculo visitado" xfId="3352" builtinId="9" hidden="1"/>
    <cellStyle name="Hipervínculo visitado" xfId="3354" builtinId="9" hidden="1"/>
    <cellStyle name="Hipervínculo visitado" xfId="3356" builtinId="9" hidden="1"/>
    <cellStyle name="Hipervínculo visitado" xfId="3358" builtinId="9" hidden="1"/>
    <cellStyle name="Hipervínculo visitado" xfId="3360" builtinId="9" hidden="1"/>
    <cellStyle name="Hipervínculo visitado" xfId="3362" builtinId="9" hidden="1"/>
    <cellStyle name="Hipervínculo visitado" xfId="3364" builtinId="9" hidden="1"/>
    <cellStyle name="Hipervínculo visitado" xfId="3366" builtinId="9" hidden="1"/>
    <cellStyle name="Hipervínculo visitado" xfId="3368" builtinId="9" hidden="1"/>
    <cellStyle name="Hipervínculo visitado" xfId="3370" builtinId="9" hidden="1"/>
    <cellStyle name="Hipervínculo visitado" xfId="3372" builtinId="9" hidden="1"/>
    <cellStyle name="Hipervínculo visitado" xfId="3374" builtinId="9" hidden="1"/>
    <cellStyle name="Hipervínculo visitado" xfId="3376" builtinId="9" hidden="1"/>
    <cellStyle name="Hipervínculo visitado" xfId="3378" builtinId="9" hidden="1"/>
    <cellStyle name="Hipervínculo visitado" xfId="3380" builtinId="9" hidden="1"/>
    <cellStyle name="Hipervínculo visitado" xfId="3382" builtinId="9" hidden="1"/>
    <cellStyle name="Hipervínculo visitado" xfId="3384" builtinId="9" hidden="1"/>
    <cellStyle name="Hipervínculo visitado" xfId="3386" builtinId="9" hidden="1"/>
    <cellStyle name="Hipervínculo visitado" xfId="3388" builtinId="9" hidden="1"/>
    <cellStyle name="Hipervínculo visitado" xfId="3390" builtinId="9" hidden="1"/>
    <cellStyle name="Hipervínculo visitado" xfId="3392" builtinId="9" hidden="1"/>
    <cellStyle name="Hipervínculo visitado" xfId="3394" builtinId="9" hidden="1"/>
    <cellStyle name="Hipervínculo visitado" xfId="3396" builtinId="9" hidden="1"/>
    <cellStyle name="Hipervínculo visitado" xfId="3398" builtinId="9" hidden="1"/>
    <cellStyle name="Hipervínculo visitado" xfId="3400" builtinId="9" hidden="1"/>
    <cellStyle name="Hipervínculo visitado" xfId="3402" builtinId="9" hidden="1"/>
    <cellStyle name="Hipervínculo visitado" xfId="3404" builtinId="9" hidden="1"/>
    <cellStyle name="Hipervínculo visitado" xfId="3406" builtinId="9" hidden="1"/>
    <cellStyle name="Hipervínculo visitado" xfId="3408" builtinId="9" hidden="1"/>
    <cellStyle name="Hipervínculo visitado" xfId="3410" builtinId="9" hidden="1"/>
    <cellStyle name="Hipervínculo visitado" xfId="3412" builtinId="9" hidden="1"/>
    <cellStyle name="Hipervínculo visitado" xfId="3414" builtinId="9" hidden="1"/>
    <cellStyle name="Hipervínculo visitado" xfId="3416" builtinId="9" hidden="1"/>
    <cellStyle name="Hipervínculo visitado" xfId="3418" builtinId="9" hidden="1"/>
    <cellStyle name="Hipervínculo visitado" xfId="3420" builtinId="9" hidden="1"/>
    <cellStyle name="Hipervínculo visitado" xfId="3422" builtinId="9" hidden="1"/>
    <cellStyle name="Hipervínculo visitado" xfId="3424" builtinId="9" hidden="1"/>
    <cellStyle name="Hipervínculo visitado" xfId="3426" builtinId="9" hidden="1"/>
    <cellStyle name="Hipervínculo visitado" xfId="3428" builtinId="9" hidden="1"/>
    <cellStyle name="Hipervínculo visitado" xfId="3430" builtinId="9" hidden="1"/>
    <cellStyle name="Hipervínculo visitado" xfId="3432" builtinId="9" hidden="1"/>
    <cellStyle name="Hipervínculo visitado" xfId="3434" builtinId="9" hidden="1"/>
    <cellStyle name="Hipervínculo visitado" xfId="3436" builtinId="9" hidden="1"/>
    <cellStyle name="Hipervínculo visitado" xfId="3438" builtinId="9" hidden="1"/>
    <cellStyle name="Hipervínculo visitado" xfId="3440" builtinId="9" hidden="1"/>
    <cellStyle name="Hipervínculo visitado" xfId="3442" builtinId="9" hidden="1"/>
    <cellStyle name="Hipervínculo visitado" xfId="3444" builtinId="9" hidden="1"/>
    <cellStyle name="Hipervínculo visitado" xfId="3446" builtinId="9" hidden="1"/>
    <cellStyle name="Hipervínculo visitado" xfId="3448" builtinId="9" hidden="1"/>
    <cellStyle name="Hipervínculo visitado" xfId="3450" builtinId="9" hidden="1"/>
    <cellStyle name="Hipervínculo visitado" xfId="3452" builtinId="9" hidden="1"/>
    <cellStyle name="Hipervínculo visitado" xfId="3454" builtinId="9" hidden="1"/>
    <cellStyle name="Hipervínculo visitado" xfId="3456" builtinId="9" hidden="1"/>
    <cellStyle name="Hipervínculo visitado" xfId="3458" builtinId="9" hidden="1"/>
    <cellStyle name="Hipervínculo visitado" xfId="3460" builtinId="9" hidden="1"/>
    <cellStyle name="Hipervínculo visitado" xfId="3462" builtinId="9" hidden="1"/>
    <cellStyle name="Hipervínculo visitado" xfId="3464" builtinId="9" hidden="1"/>
    <cellStyle name="Hipervínculo visitado" xfId="3466" builtinId="9" hidden="1"/>
    <cellStyle name="Hipervínculo visitado" xfId="3468" builtinId="9" hidden="1"/>
    <cellStyle name="Hipervínculo visitado" xfId="3470" builtinId="9" hidden="1"/>
    <cellStyle name="Hipervínculo visitado" xfId="3472" builtinId="9" hidden="1"/>
    <cellStyle name="Hipervínculo visitado" xfId="3474" builtinId="9" hidden="1"/>
    <cellStyle name="Hipervínculo visitado" xfId="3476" builtinId="9" hidden="1"/>
    <cellStyle name="Hipervínculo visitado" xfId="3478" builtinId="9" hidden="1"/>
    <cellStyle name="Hipervínculo visitado" xfId="3480" builtinId="9" hidden="1"/>
    <cellStyle name="Hipervínculo visitado" xfId="3482" builtinId="9" hidden="1"/>
    <cellStyle name="Hipervínculo visitado" xfId="3484" builtinId="9" hidden="1"/>
    <cellStyle name="Hipervínculo visitado" xfId="3486" builtinId="9" hidden="1"/>
    <cellStyle name="Hipervínculo visitado" xfId="3488" builtinId="9" hidden="1"/>
    <cellStyle name="Hipervínculo visitado" xfId="3490" builtinId="9" hidden="1"/>
    <cellStyle name="Hipervínculo visitado" xfId="3492" builtinId="9" hidden="1"/>
    <cellStyle name="Hipervínculo visitado" xfId="3494" builtinId="9" hidden="1"/>
    <cellStyle name="Hipervínculo visitado" xfId="3496" builtinId="9" hidden="1"/>
    <cellStyle name="Hipervínculo visitado" xfId="3498" builtinId="9" hidden="1"/>
    <cellStyle name="Hipervínculo visitado" xfId="3500" builtinId="9" hidden="1"/>
    <cellStyle name="Hipervínculo visitado" xfId="3502" builtinId="9" hidden="1"/>
    <cellStyle name="Hipervínculo visitado" xfId="3504" builtinId="9" hidden="1"/>
    <cellStyle name="Hipervínculo visitado" xfId="3506" builtinId="9" hidden="1"/>
    <cellStyle name="Hipervínculo visitado" xfId="3508" builtinId="9" hidden="1"/>
    <cellStyle name="Hipervínculo visitado" xfId="3510" builtinId="9" hidden="1"/>
    <cellStyle name="Hipervínculo visitado" xfId="3512" builtinId="9" hidden="1"/>
    <cellStyle name="Hipervínculo visitado" xfId="3514" builtinId="9" hidden="1"/>
    <cellStyle name="Hipervínculo visitado" xfId="3516" builtinId="9" hidden="1"/>
    <cellStyle name="Hipervínculo visitado" xfId="3518" builtinId="9" hidden="1"/>
    <cellStyle name="Hipervínculo visitado" xfId="3520" builtinId="9" hidden="1"/>
    <cellStyle name="Hipervínculo visitado" xfId="3522" builtinId="9" hidden="1"/>
    <cellStyle name="Hipervínculo visitado" xfId="3524" builtinId="9" hidden="1"/>
    <cellStyle name="Hipervínculo visitado" xfId="3526" builtinId="9" hidden="1"/>
    <cellStyle name="Hipervínculo visitado" xfId="3528" builtinId="9" hidden="1"/>
    <cellStyle name="Hipervínculo visitado" xfId="3530" builtinId="9" hidden="1"/>
    <cellStyle name="Hipervínculo visitado" xfId="3532" builtinId="9" hidden="1"/>
    <cellStyle name="Hipervínculo visitado" xfId="3534" builtinId="9" hidden="1"/>
    <cellStyle name="Hipervínculo visitado" xfId="3536" builtinId="9" hidden="1"/>
    <cellStyle name="Hipervínculo visitado" xfId="3538" builtinId="9" hidden="1"/>
    <cellStyle name="Hipervínculo visitado" xfId="3540" builtinId="9" hidden="1"/>
    <cellStyle name="Hipervínculo visitado" xfId="3542" builtinId="9" hidden="1"/>
    <cellStyle name="Hipervínculo visitado" xfId="3544" builtinId="9" hidden="1"/>
    <cellStyle name="Hipervínculo visitado" xfId="3546" builtinId="9" hidden="1"/>
    <cellStyle name="Hipervínculo visitado" xfId="3548" builtinId="9" hidden="1"/>
    <cellStyle name="Hipervínculo visitado" xfId="3550" builtinId="9" hidden="1"/>
    <cellStyle name="Hipervínculo visitado" xfId="3552" builtinId="9" hidden="1"/>
    <cellStyle name="Hipervínculo visitado" xfId="3554" builtinId="9" hidden="1"/>
    <cellStyle name="Hipervínculo visitado" xfId="3556" builtinId="9" hidden="1"/>
    <cellStyle name="Hipervínculo visitado" xfId="3558" builtinId="9" hidden="1"/>
    <cellStyle name="Hipervínculo visitado" xfId="3560" builtinId="9" hidden="1"/>
    <cellStyle name="Hipervínculo visitado" xfId="3562" builtinId="9" hidden="1"/>
    <cellStyle name="Hipervínculo visitado" xfId="3564" builtinId="9" hidden="1"/>
    <cellStyle name="Hipervínculo visitado" xfId="3566" builtinId="9" hidden="1"/>
    <cellStyle name="Hipervínculo visitado" xfId="3568" builtinId="9" hidden="1"/>
    <cellStyle name="Hipervínculo visitado" xfId="3570" builtinId="9" hidden="1"/>
    <cellStyle name="Hipervínculo visitado" xfId="3572" builtinId="9" hidden="1"/>
    <cellStyle name="Hipervínculo visitado" xfId="3574" builtinId="9" hidden="1"/>
    <cellStyle name="Hipervínculo visitado" xfId="3576" builtinId="9" hidden="1"/>
    <cellStyle name="Hipervínculo visitado" xfId="3578" builtinId="9" hidden="1"/>
    <cellStyle name="Hipervínculo visitado" xfId="3580" builtinId="9" hidden="1"/>
    <cellStyle name="Hipervínculo visitado" xfId="3582" builtinId="9" hidden="1"/>
    <cellStyle name="Hipervínculo visitado" xfId="3584" builtinId="9" hidden="1"/>
    <cellStyle name="Hipervínculo visitado" xfId="3586" builtinId="9" hidden="1"/>
    <cellStyle name="Hipervínculo visitado" xfId="3588" builtinId="9" hidden="1"/>
    <cellStyle name="Hipervínculo visitado" xfId="3590" builtinId="9" hidden="1"/>
    <cellStyle name="Hipervínculo visitado" xfId="3592" builtinId="9" hidden="1"/>
    <cellStyle name="Hipervínculo visitado" xfId="3594" builtinId="9" hidden="1"/>
    <cellStyle name="Hipervínculo visitado" xfId="3596" builtinId="9" hidden="1"/>
    <cellStyle name="Hipervínculo visitado" xfId="3598" builtinId="9" hidden="1"/>
    <cellStyle name="Hipervínculo visitado" xfId="3600" builtinId="9" hidden="1"/>
    <cellStyle name="Hipervínculo visitado" xfId="3602" builtinId="9" hidden="1"/>
    <cellStyle name="Hipervínculo visitado" xfId="3604" builtinId="9" hidden="1"/>
    <cellStyle name="Hipervínculo visitado" xfId="3606" builtinId="9" hidden="1"/>
    <cellStyle name="Hipervínculo visitado" xfId="3608" builtinId="9" hidden="1"/>
    <cellStyle name="Hipervínculo visitado" xfId="3610" builtinId="9" hidden="1"/>
    <cellStyle name="Hipervínculo visitado" xfId="3612" builtinId="9" hidden="1"/>
    <cellStyle name="Hipervínculo visitado" xfId="3614" builtinId="9" hidden="1"/>
    <cellStyle name="Hipervínculo visitado" xfId="3616" builtinId="9" hidden="1"/>
    <cellStyle name="Hipervínculo visitado" xfId="3618" builtinId="9" hidden="1"/>
    <cellStyle name="Hipervínculo visitado" xfId="3620" builtinId="9" hidden="1"/>
    <cellStyle name="Hipervínculo visitado" xfId="3622" builtinId="9" hidden="1"/>
    <cellStyle name="Hipervínculo visitado" xfId="3624" builtinId="9" hidden="1"/>
    <cellStyle name="Hipervínculo visitado" xfId="3626" builtinId="9" hidden="1"/>
    <cellStyle name="Hipervínculo visitado" xfId="3628" builtinId="9" hidden="1"/>
    <cellStyle name="Hipervínculo visitado" xfId="3630" builtinId="9" hidden="1"/>
    <cellStyle name="Hipervínculo visitado" xfId="3632" builtinId="9" hidden="1"/>
    <cellStyle name="Hipervínculo visitado" xfId="3634" builtinId="9" hidden="1"/>
    <cellStyle name="Hipervínculo visitado" xfId="3636" builtinId="9" hidden="1"/>
    <cellStyle name="Hipervínculo visitado" xfId="3638" builtinId="9" hidden="1"/>
    <cellStyle name="Hipervínculo visitado" xfId="3640" builtinId="9" hidden="1"/>
    <cellStyle name="Hipervínculo visitado" xfId="3642" builtinId="9" hidden="1"/>
    <cellStyle name="Hipervínculo visitado" xfId="3644" builtinId="9" hidden="1"/>
    <cellStyle name="Hipervínculo visitado" xfId="3646" builtinId="9" hidden="1"/>
    <cellStyle name="Hipervínculo visitado" xfId="3648" builtinId="9" hidden="1"/>
    <cellStyle name="Hipervínculo visitado" xfId="3650" builtinId="9" hidden="1"/>
    <cellStyle name="Hipervínculo visitado" xfId="3652" builtinId="9" hidden="1"/>
    <cellStyle name="Hipervínculo visitado" xfId="3654" builtinId="9" hidden="1"/>
    <cellStyle name="Hipervínculo visitado" xfId="3656" builtinId="9" hidden="1"/>
    <cellStyle name="Hipervínculo visitado" xfId="3658" builtinId="9" hidden="1"/>
    <cellStyle name="Hipervínculo visitado" xfId="3660" builtinId="9" hidden="1"/>
    <cellStyle name="Hipervínculo visitado" xfId="3662" builtinId="9" hidden="1"/>
    <cellStyle name="Hipervínculo visitado" xfId="3664" builtinId="9" hidden="1"/>
    <cellStyle name="Hipervínculo visitado" xfId="3666" builtinId="9" hidden="1"/>
    <cellStyle name="Hipervínculo visitado" xfId="3668" builtinId="9" hidden="1"/>
    <cellStyle name="Hipervínculo visitado" xfId="3670" builtinId="9" hidden="1"/>
    <cellStyle name="Hipervínculo visitado" xfId="3672" builtinId="9" hidden="1"/>
    <cellStyle name="Hipervínculo visitado" xfId="3674" builtinId="9" hidden="1"/>
    <cellStyle name="Hipervínculo visitado" xfId="3676" builtinId="9" hidden="1"/>
    <cellStyle name="Hipervínculo visitado" xfId="3678" builtinId="9" hidden="1"/>
    <cellStyle name="Hipervínculo visitado" xfId="3680" builtinId="9" hidden="1"/>
    <cellStyle name="Hipervínculo visitado" xfId="3682" builtinId="9" hidden="1"/>
    <cellStyle name="Hipervínculo visitado" xfId="3684" builtinId="9" hidden="1"/>
    <cellStyle name="Hipervínculo visitado" xfId="3686" builtinId="9" hidden="1"/>
    <cellStyle name="Hipervínculo visitado" xfId="3688" builtinId="9" hidden="1"/>
    <cellStyle name="Hipervínculo visitado" xfId="3690" builtinId="9" hidden="1"/>
    <cellStyle name="Hipervínculo visitado" xfId="3692" builtinId="9" hidden="1"/>
    <cellStyle name="Hipervínculo visitado" xfId="3694" builtinId="9" hidden="1"/>
    <cellStyle name="Hipervínculo visitado" xfId="3696" builtinId="9" hidden="1"/>
    <cellStyle name="Hipervínculo visitado" xfId="3698" builtinId="9" hidden="1"/>
    <cellStyle name="Hipervínculo visitado" xfId="3700" builtinId="9" hidden="1"/>
    <cellStyle name="Hipervínculo visitado" xfId="3702" builtinId="9" hidden="1"/>
    <cellStyle name="Hipervínculo visitado" xfId="3704" builtinId="9" hidden="1"/>
    <cellStyle name="Hipervínculo visitado" xfId="3706" builtinId="9" hidden="1"/>
    <cellStyle name="Hipervínculo visitado" xfId="3708" builtinId="9" hidden="1"/>
    <cellStyle name="Hipervínculo visitado" xfId="3710" builtinId="9" hidden="1"/>
    <cellStyle name="Hipervínculo visitado" xfId="3712" builtinId="9" hidden="1"/>
    <cellStyle name="Hipervínculo visitado" xfId="3714" builtinId="9" hidden="1"/>
    <cellStyle name="Hipervínculo visitado" xfId="3716" builtinId="9" hidden="1"/>
    <cellStyle name="Hipervínculo visitado" xfId="3718" builtinId="9" hidden="1"/>
    <cellStyle name="Hipervínculo visitado" xfId="3720" builtinId="9" hidden="1"/>
    <cellStyle name="Hipervínculo visitado" xfId="3722" builtinId="9" hidden="1"/>
    <cellStyle name="Hipervínculo visitado" xfId="3724" builtinId="9" hidden="1"/>
    <cellStyle name="Hipervínculo visitado" xfId="3726" builtinId="9" hidden="1"/>
    <cellStyle name="Hipervínculo visitado" xfId="3728" builtinId="9" hidden="1"/>
    <cellStyle name="Hipervínculo visitado" xfId="3730" builtinId="9" hidden="1"/>
    <cellStyle name="Hipervínculo visitado" xfId="3732" builtinId="9" hidden="1"/>
    <cellStyle name="Hipervínculo visitado" xfId="3734" builtinId="9" hidden="1"/>
    <cellStyle name="Hipervínculo visitado" xfId="3736" builtinId="9" hidden="1"/>
    <cellStyle name="Hipervínculo visitado" xfId="3738" builtinId="9" hidden="1"/>
    <cellStyle name="Hipervínculo visitado" xfId="3740" builtinId="9" hidden="1"/>
    <cellStyle name="Hipervínculo visitado" xfId="3742" builtinId="9" hidden="1"/>
    <cellStyle name="Hipervínculo visitado" xfId="3744" builtinId="9" hidden="1"/>
    <cellStyle name="Hipervínculo visitado" xfId="3746" builtinId="9" hidden="1"/>
    <cellStyle name="Hipervínculo visitado" xfId="3748" builtinId="9" hidden="1"/>
    <cellStyle name="Hipervínculo visitado" xfId="3750" builtinId="9" hidden="1"/>
    <cellStyle name="Hipervínculo visitado" xfId="3752" builtinId="9" hidden="1"/>
    <cellStyle name="Hipervínculo visitado" xfId="3754" builtinId="9" hidden="1"/>
    <cellStyle name="Hipervínculo visitado" xfId="3756" builtinId="9" hidden="1"/>
    <cellStyle name="Hipervínculo visitado" xfId="3758" builtinId="9" hidden="1"/>
    <cellStyle name="Hipervínculo visitado" xfId="3760" builtinId="9" hidden="1"/>
    <cellStyle name="Hipervínculo visitado" xfId="3762" builtinId="9" hidden="1"/>
    <cellStyle name="Hipervínculo visitado" xfId="3764" builtinId="9" hidden="1"/>
    <cellStyle name="Hipervínculo visitado" xfId="3766" builtinId="9" hidden="1"/>
    <cellStyle name="Hipervínculo visitado" xfId="3768" builtinId="9" hidden="1"/>
    <cellStyle name="Hipervínculo visitado" xfId="3770" builtinId="9" hidden="1"/>
    <cellStyle name="Hipervínculo visitado" xfId="3772" builtinId="9" hidden="1"/>
    <cellStyle name="Hipervínculo visitado" xfId="3774" builtinId="9" hidden="1"/>
    <cellStyle name="Hipervínculo visitado" xfId="3776" builtinId="9" hidden="1"/>
    <cellStyle name="Hipervínculo visitado" xfId="3778" builtinId="9" hidden="1"/>
    <cellStyle name="Hipervínculo visitado" xfId="3780" builtinId="9" hidden="1"/>
    <cellStyle name="Hipervínculo visitado" xfId="3782" builtinId="9" hidden="1"/>
    <cellStyle name="Hipervínculo visitado" xfId="3784" builtinId="9" hidden="1"/>
    <cellStyle name="Hipervínculo visitado" xfId="3786" builtinId="9" hidden="1"/>
    <cellStyle name="Hipervínculo visitado" xfId="3788" builtinId="9" hidden="1"/>
    <cellStyle name="Hipervínculo visitado" xfId="3790" builtinId="9" hidden="1"/>
    <cellStyle name="Hipervínculo visitado" xfId="3792" builtinId="9" hidden="1"/>
    <cellStyle name="Hipervínculo visitado" xfId="3794" builtinId="9" hidden="1"/>
    <cellStyle name="Hipervínculo visitado" xfId="3796" builtinId="9" hidden="1"/>
    <cellStyle name="Hipervínculo visitado" xfId="3798" builtinId="9" hidden="1"/>
    <cellStyle name="Hipervínculo visitado" xfId="3800" builtinId="9" hidden="1"/>
    <cellStyle name="Hipervínculo visitado" xfId="3802" builtinId="9" hidden="1"/>
    <cellStyle name="Hipervínculo visitado" xfId="3804" builtinId="9" hidden="1"/>
    <cellStyle name="Hipervínculo visitado" xfId="3806" builtinId="9" hidden="1"/>
    <cellStyle name="Hipervínculo visitado" xfId="3808" builtinId="9" hidden="1"/>
    <cellStyle name="Hipervínculo visitado" xfId="3810" builtinId="9" hidden="1"/>
    <cellStyle name="Hipervínculo visitado" xfId="3812" builtinId="9" hidden="1"/>
    <cellStyle name="Hipervínculo visitado" xfId="3814" builtinId="9" hidden="1"/>
    <cellStyle name="Hipervínculo visitado" xfId="3816" builtinId="9" hidden="1"/>
    <cellStyle name="Hipervínculo visitado" xfId="3818" builtinId="9" hidden="1"/>
    <cellStyle name="Hipervínculo visitado" xfId="3820" builtinId="9" hidden="1"/>
    <cellStyle name="Hipervínculo visitado" xfId="3822" builtinId="9" hidden="1"/>
    <cellStyle name="Hipervínculo visitado" xfId="3824" builtinId="9" hidden="1"/>
    <cellStyle name="Hipervínculo visitado" xfId="3826" builtinId="9" hidden="1"/>
    <cellStyle name="Hipervínculo visitado" xfId="3828" builtinId="9" hidden="1"/>
    <cellStyle name="Hipervínculo visitado" xfId="3830" builtinId="9" hidden="1"/>
    <cellStyle name="Hipervínculo visitado" xfId="3832" builtinId="9" hidden="1"/>
    <cellStyle name="Hipervínculo visitado" xfId="3834" builtinId="9" hidden="1"/>
    <cellStyle name="Hipervínculo visitado" xfId="3836" builtinId="9" hidden="1"/>
    <cellStyle name="Hipervínculo visitado" xfId="3838" builtinId="9" hidden="1"/>
    <cellStyle name="Hipervínculo visitado" xfId="3840" builtinId="9" hidden="1"/>
    <cellStyle name="Hipervínculo visitado" xfId="3842" builtinId="9" hidden="1"/>
    <cellStyle name="Hipervínculo visitado" xfId="3844" builtinId="9" hidden="1"/>
    <cellStyle name="Hipervínculo visitado" xfId="3846" builtinId="9" hidden="1"/>
    <cellStyle name="Hipervínculo visitado" xfId="3848" builtinId="9" hidden="1"/>
    <cellStyle name="Hipervínculo visitado" xfId="3850" builtinId="9" hidden="1"/>
    <cellStyle name="Hipervínculo visitado" xfId="3852" builtinId="9" hidden="1"/>
    <cellStyle name="Hipervínculo visitado" xfId="3854" builtinId="9" hidden="1"/>
    <cellStyle name="Hipervínculo visitado" xfId="3856" builtinId="9" hidden="1"/>
    <cellStyle name="Hipervínculo visitado" xfId="3858" builtinId="9" hidden="1"/>
    <cellStyle name="Hipervínculo visitado" xfId="3860" builtinId="9" hidden="1"/>
    <cellStyle name="Hipervínculo visitado" xfId="3862" builtinId="9" hidden="1"/>
    <cellStyle name="Hipervínculo visitado" xfId="3864" builtinId="9" hidden="1"/>
    <cellStyle name="Hipervínculo visitado" xfId="3866" builtinId="9" hidden="1"/>
    <cellStyle name="Hipervínculo visitado" xfId="3868" builtinId="9" hidden="1"/>
    <cellStyle name="Hipervínculo visitado" xfId="3870" builtinId="9" hidden="1"/>
    <cellStyle name="Hipervínculo visitado" xfId="3872" builtinId="9" hidden="1"/>
    <cellStyle name="Hipervínculo visitado" xfId="3874" builtinId="9" hidden="1"/>
    <cellStyle name="Hipervínculo visitado" xfId="3876" builtinId="9" hidden="1"/>
    <cellStyle name="Hipervínculo visitado" xfId="3878" builtinId="9" hidden="1"/>
    <cellStyle name="Hipervínculo visitado" xfId="3880" builtinId="9" hidden="1"/>
    <cellStyle name="Hipervínculo visitado" xfId="3882" builtinId="9" hidden="1"/>
    <cellStyle name="Hipervínculo visitado" xfId="3884" builtinId="9" hidden="1"/>
    <cellStyle name="Hipervínculo visitado" xfId="3886" builtinId="9" hidden="1"/>
    <cellStyle name="Hipervínculo visitado" xfId="3888" builtinId="9" hidden="1"/>
    <cellStyle name="Hipervínculo visitado" xfId="3890" builtinId="9" hidden="1"/>
    <cellStyle name="Hipervínculo visitado" xfId="3892" builtinId="9" hidden="1"/>
    <cellStyle name="Hipervínculo visitado" xfId="3894" builtinId="9" hidden="1"/>
    <cellStyle name="Hipervínculo visitado" xfId="3896" builtinId="9" hidden="1"/>
    <cellStyle name="Hipervínculo visitado" xfId="3898" builtinId="9" hidden="1"/>
    <cellStyle name="Hipervínculo visitado" xfId="3900" builtinId="9" hidden="1"/>
    <cellStyle name="Hipervínculo visitado" xfId="3902" builtinId="9" hidden="1"/>
    <cellStyle name="Hipervínculo visitado" xfId="3904" builtinId="9" hidden="1"/>
    <cellStyle name="Hipervínculo visitado" xfId="3906" builtinId="9" hidden="1"/>
    <cellStyle name="Hipervínculo visitado" xfId="3908" builtinId="9" hidden="1"/>
    <cellStyle name="Hipervínculo visitado" xfId="3910" builtinId="9" hidden="1"/>
    <cellStyle name="Hipervínculo visitado" xfId="3912" builtinId="9" hidden="1"/>
    <cellStyle name="Hipervínculo visitado" xfId="3914" builtinId="9" hidden="1"/>
    <cellStyle name="Hipervínculo visitado" xfId="3916" builtinId="9" hidden="1"/>
    <cellStyle name="Hipervínculo visitado" xfId="3918" builtinId="9" hidden="1"/>
    <cellStyle name="Hipervínculo visitado" xfId="3920" builtinId="9" hidden="1"/>
    <cellStyle name="Hipervínculo visitado" xfId="3922" builtinId="9" hidden="1"/>
    <cellStyle name="Hipervínculo visitado" xfId="3924" builtinId="9" hidden="1"/>
    <cellStyle name="Hipervínculo visitado" xfId="3926" builtinId="9" hidden="1"/>
    <cellStyle name="Hipervínculo visitado" xfId="3928" builtinId="9" hidden="1"/>
    <cellStyle name="Hipervínculo visitado" xfId="3930" builtinId="9" hidden="1"/>
    <cellStyle name="Hipervínculo visitado" xfId="3932" builtinId="9" hidden="1"/>
    <cellStyle name="Hipervínculo visitado" xfId="3934" builtinId="9" hidden="1"/>
    <cellStyle name="Hipervínculo visitado" xfId="3936" builtinId="9" hidden="1"/>
    <cellStyle name="Hipervínculo visitado" xfId="3938" builtinId="9" hidden="1"/>
    <cellStyle name="Hipervínculo visitado" xfId="3940" builtinId="9" hidden="1"/>
    <cellStyle name="Hipervínculo visitado" xfId="3942" builtinId="9" hidden="1"/>
    <cellStyle name="Hipervínculo visitado" xfId="3944" builtinId="9" hidden="1"/>
    <cellStyle name="Hipervínculo visitado" xfId="3946" builtinId="9" hidden="1"/>
    <cellStyle name="Hipervínculo visitado" xfId="3948" builtinId="9" hidden="1"/>
    <cellStyle name="Hipervínculo visitado" xfId="3950" builtinId="9" hidden="1"/>
    <cellStyle name="Hipervínculo visitado" xfId="3952" builtinId="9" hidden="1"/>
    <cellStyle name="Hipervínculo visitado" xfId="3954" builtinId="9" hidden="1"/>
    <cellStyle name="Hipervínculo visitado" xfId="3956" builtinId="9" hidden="1"/>
    <cellStyle name="Hipervínculo visitado" xfId="3958" builtinId="9" hidden="1"/>
    <cellStyle name="Hipervínculo visitado" xfId="3960" builtinId="9" hidden="1"/>
    <cellStyle name="Hipervínculo visitado" xfId="3962" builtinId="9" hidden="1"/>
    <cellStyle name="Hipervínculo visitado" xfId="3964" builtinId="9" hidden="1"/>
    <cellStyle name="Hipervínculo visitado" xfId="3966" builtinId="9" hidden="1"/>
    <cellStyle name="Hipervínculo visitado" xfId="3968" builtinId="9" hidden="1"/>
    <cellStyle name="Hipervínculo visitado" xfId="3970" builtinId="9" hidden="1"/>
    <cellStyle name="Hipervínculo visitado" xfId="3972" builtinId="9" hidden="1"/>
    <cellStyle name="Hipervínculo visitado" xfId="3974" builtinId="9" hidden="1"/>
    <cellStyle name="Hipervínculo visitado" xfId="3976" builtinId="9" hidden="1"/>
    <cellStyle name="Hipervínculo visitado" xfId="3978" builtinId="9" hidden="1"/>
    <cellStyle name="Hipervínculo visitado" xfId="3980" builtinId="9" hidden="1"/>
    <cellStyle name="Hipervínculo visitado" xfId="3982" builtinId="9" hidden="1"/>
    <cellStyle name="Hipervínculo visitado" xfId="3984" builtinId="9" hidden="1"/>
    <cellStyle name="Hipervínculo visitado" xfId="3986" builtinId="9" hidden="1"/>
    <cellStyle name="Hipervínculo visitado" xfId="3988" builtinId="9" hidden="1"/>
    <cellStyle name="Hipervínculo visitado" xfId="3990" builtinId="9" hidden="1"/>
    <cellStyle name="Hipervínculo visitado" xfId="3992" builtinId="9" hidden="1"/>
    <cellStyle name="Hipervínculo visitado" xfId="3994" builtinId="9" hidden="1"/>
    <cellStyle name="Hipervínculo visitado" xfId="3996" builtinId="9" hidden="1"/>
    <cellStyle name="Hipervínculo visitado" xfId="3998" builtinId="9" hidden="1"/>
    <cellStyle name="Hipervínculo visitado" xfId="4000" builtinId="9" hidden="1"/>
    <cellStyle name="Hipervínculo visitado" xfId="4002" builtinId="9" hidden="1"/>
    <cellStyle name="Hipervínculo visitado" xfId="4004" builtinId="9" hidden="1"/>
    <cellStyle name="Hipervínculo visitado" xfId="4006" builtinId="9" hidden="1"/>
    <cellStyle name="Hipervínculo visitado" xfId="4008" builtinId="9" hidden="1"/>
    <cellStyle name="Hipervínculo visitado" xfId="4010" builtinId="9" hidden="1"/>
    <cellStyle name="Hipervínculo visitado" xfId="4012" builtinId="9" hidden="1"/>
    <cellStyle name="Hipervínculo visitado" xfId="4014" builtinId="9" hidden="1"/>
    <cellStyle name="Hipervínculo visitado" xfId="4016" builtinId="9" hidden="1"/>
    <cellStyle name="Hipervínculo visitado" xfId="4018" builtinId="9" hidden="1"/>
    <cellStyle name="Hipervínculo visitado" xfId="4020" builtinId="9" hidden="1"/>
    <cellStyle name="Hipervínculo visitado" xfId="4022" builtinId="9" hidden="1"/>
    <cellStyle name="Hipervínculo visitado" xfId="4024" builtinId="9" hidden="1"/>
    <cellStyle name="Hipervínculo visitado" xfId="4026" builtinId="9" hidden="1"/>
    <cellStyle name="Hipervínculo visitado" xfId="4028" builtinId="9" hidden="1"/>
    <cellStyle name="Hipervínculo visitado" xfId="4030" builtinId="9" hidden="1"/>
    <cellStyle name="Hipervínculo visitado" xfId="4032" builtinId="9" hidden="1"/>
    <cellStyle name="Hipervínculo visitado" xfId="4034" builtinId="9" hidden="1"/>
    <cellStyle name="Hipervínculo visitado" xfId="4036" builtinId="9" hidden="1"/>
    <cellStyle name="Hipervínculo visitado" xfId="4038" builtinId="9" hidden="1"/>
    <cellStyle name="Hipervínculo visitado" xfId="4040" builtinId="9" hidden="1"/>
    <cellStyle name="Hipervínculo visitado" xfId="4042" builtinId="9" hidden="1"/>
    <cellStyle name="Hipervínculo visitado" xfId="4044" builtinId="9" hidden="1"/>
    <cellStyle name="Hipervínculo visitado" xfId="4046" builtinId="9" hidden="1"/>
    <cellStyle name="Hipervínculo visitado" xfId="4048" builtinId="9" hidden="1"/>
    <cellStyle name="Hipervínculo visitado" xfId="4050" builtinId="9" hidden="1"/>
    <cellStyle name="Hipervínculo visitado" xfId="4052" builtinId="9" hidden="1"/>
    <cellStyle name="Hipervínculo visitado" xfId="4054" builtinId="9" hidden="1"/>
    <cellStyle name="Hipervínculo visitado" xfId="4056" builtinId="9" hidden="1"/>
    <cellStyle name="Hipervínculo visitado" xfId="4058" builtinId="9" hidden="1"/>
    <cellStyle name="Hipervínculo visitado" xfId="4060" builtinId="9" hidden="1"/>
    <cellStyle name="Hipervínculo visitado" xfId="4062" builtinId="9" hidden="1"/>
    <cellStyle name="Hipervínculo visitado" xfId="4064" builtinId="9" hidden="1"/>
    <cellStyle name="Hipervínculo visitado" xfId="4066" builtinId="9" hidden="1"/>
    <cellStyle name="Hipervínculo visitado" xfId="4068" builtinId="9" hidden="1"/>
    <cellStyle name="Hipervínculo visitado" xfId="4070" builtinId="9" hidden="1"/>
    <cellStyle name="Hipervínculo visitado" xfId="4072" builtinId="9" hidden="1"/>
    <cellStyle name="Hipervínculo visitado" xfId="4074" builtinId="9" hidden="1"/>
    <cellStyle name="Hipervínculo visitado" xfId="4076" builtinId="9" hidden="1"/>
    <cellStyle name="Hipervínculo visitado" xfId="4078" builtinId="9" hidden="1"/>
    <cellStyle name="Hipervínculo visitado" xfId="4080" builtinId="9" hidden="1"/>
    <cellStyle name="Hipervínculo visitado" xfId="4082" builtinId="9" hidden="1"/>
    <cellStyle name="Hipervínculo visitado" xfId="4084" builtinId="9" hidden="1"/>
    <cellStyle name="Hipervínculo visitado" xfId="4086" builtinId="9" hidden="1"/>
    <cellStyle name="Hipervínculo visitado" xfId="4088" builtinId="9" hidden="1"/>
    <cellStyle name="Hipervínculo visitado" xfId="4090" builtinId="9" hidden="1"/>
    <cellStyle name="Hipervínculo visitado" xfId="4092" builtinId="9" hidden="1"/>
    <cellStyle name="Hipervínculo visitado" xfId="4094" builtinId="9" hidden="1"/>
    <cellStyle name="Hipervínculo visitado" xfId="4096" builtinId="9" hidden="1"/>
    <cellStyle name="Hipervínculo visitado" xfId="4098" builtinId="9" hidden="1"/>
    <cellStyle name="Hipervínculo visitado" xfId="4100" builtinId="9" hidden="1"/>
    <cellStyle name="Hipervínculo visitado" xfId="4102" builtinId="9" hidden="1"/>
    <cellStyle name="Hipervínculo visitado" xfId="4104" builtinId="9" hidden="1"/>
    <cellStyle name="Hipervínculo visitado" xfId="4106" builtinId="9" hidden="1"/>
    <cellStyle name="Hipervínculo visitado" xfId="4108" builtinId="9" hidden="1"/>
    <cellStyle name="Hipervínculo visitado" xfId="4110" builtinId="9" hidden="1"/>
    <cellStyle name="Hipervínculo visitado" xfId="4112" builtinId="9" hidden="1"/>
    <cellStyle name="Hipervínculo visitado" xfId="4114" builtinId="9" hidden="1"/>
    <cellStyle name="Hipervínculo visitado" xfId="4116" builtinId="9" hidden="1"/>
    <cellStyle name="Hipervínculo visitado" xfId="4118" builtinId="9" hidden="1"/>
    <cellStyle name="Hipervínculo visitado" xfId="4120" builtinId="9" hidden="1"/>
    <cellStyle name="Hipervínculo visitado" xfId="4122" builtinId="9" hidden="1"/>
    <cellStyle name="Hipervínculo visitado" xfId="4124" builtinId="9" hidden="1"/>
    <cellStyle name="Hipervínculo visitado" xfId="4126" builtinId="9" hidden="1"/>
    <cellStyle name="Hipervínculo visitado" xfId="4128" builtinId="9" hidden="1"/>
    <cellStyle name="Hipervínculo visitado" xfId="4130" builtinId="9" hidden="1"/>
    <cellStyle name="Hipervínculo visitado" xfId="4132" builtinId="9" hidden="1"/>
    <cellStyle name="Hipervínculo visitado" xfId="4134" builtinId="9" hidden="1"/>
    <cellStyle name="Hipervínculo visitado" xfId="4136" builtinId="9" hidden="1"/>
    <cellStyle name="Hipervínculo visitado" xfId="4138" builtinId="9" hidden="1"/>
    <cellStyle name="Hipervínculo visitado" xfId="4140" builtinId="9" hidden="1"/>
    <cellStyle name="Hipervínculo visitado" xfId="4142" builtinId="9" hidden="1"/>
    <cellStyle name="Hipervínculo visitado" xfId="4144" builtinId="9" hidden="1"/>
    <cellStyle name="Hipervínculo visitado" xfId="4146" builtinId="9" hidden="1"/>
    <cellStyle name="Hipervínculo visitado" xfId="4148" builtinId="9" hidden="1"/>
    <cellStyle name="Hipervínculo visitado" xfId="4150" builtinId="9" hidden="1"/>
    <cellStyle name="Hipervínculo visitado" xfId="4152" builtinId="9" hidden="1"/>
    <cellStyle name="Hipervínculo visitado" xfId="4154" builtinId="9" hidden="1"/>
    <cellStyle name="Hipervínculo visitado" xfId="4156" builtinId="9" hidden="1"/>
    <cellStyle name="Hipervínculo visitado" xfId="4158" builtinId="9" hidden="1"/>
    <cellStyle name="Hipervínculo visitado" xfId="4160" builtinId="9" hidden="1"/>
    <cellStyle name="Hipervínculo visitado" xfId="4162" builtinId="9" hidden="1"/>
    <cellStyle name="Hipervínculo visitado" xfId="4164" builtinId="9" hidden="1"/>
    <cellStyle name="Hipervínculo visitado" xfId="4166" builtinId="9" hidden="1"/>
    <cellStyle name="Hipervínculo visitado" xfId="4168" builtinId="9" hidden="1"/>
    <cellStyle name="Hipervínculo visitado" xfId="4170" builtinId="9" hidden="1"/>
    <cellStyle name="Hipervínculo visitado" xfId="4172" builtinId="9" hidden="1"/>
    <cellStyle name="Hipervínculo visitado" xfId="4174" builtinId="9" hidden="1"/>
    <cellStyle name="Hipervínculo visitado" xfId="4176" builtinId="9" hidden="1"/>
    <cellStyle name="Hipervínculo visitado" xfId="4178" builtinId="9" hidden="1"/>
    <cellStyle name="Hipervínculo visitado" xfId="4180" builtinId="9" hidden="1"/>
    <cellStyle name="Hipervínculo visitado" xfId="4182" builtinId="9" hidden="1"/>
    <cellStyle name="Hipervínculo visitado" xfId="4184" builtinId="9" hidden="1"/>
    <cellStyle name="Hipervínculo visitado" xfId="4186" builtinId="9" hidden="1"/>
    <cellStyle name="Hipervínculo visitado" xfId="4188" builtinId="9" hidden="1"/>
    <cellStyle name="Hipervínculo visitado" xfId="4190" builtinId="9" hidden="1"/>
    <cellStyle name="Hipervínculo visitado" xfId="4192" builtinId="9" hidden="1"/>
    <cellStyle name="Hipervínculo visitado" xfId="4194" builtinId="9" hidden="1"/>
    <cellStyle name="Hipervínculo visitado" xfId="4196" builtinId="9" hidden="1"/>
    <cellStyle name="Hipervínculo visitado" xfId="4198" builtinId="9" hidden="1"/>
    <cellStyle name="Hipervínculo visitado" xfId="4200" builtinId="9" hidden="1"/>
    <cellStyle name="Hipervínculo visitado" xfId="4202" builtinId="9" hidden="1"/>
    <cellStyle name="Hipervínculo visitado" xfId="4204" builtinId="9" hidden="1"/>
    <cellStyle name="Hipervínculo visitado" xfId="4206" builtinId="9" hidden="1"/>
    <cellStyle name="Hipervínculo visitado" xfId="4208" builtinId="9" hidden="1"/>
    <cellStyle name="Hipervínculo visitado" xfId="4210" builtinId="9" hidden="1"/>
    <cellStyle name="Hipervínculo visitado" xfId="4212" builtinId="9" hidden="1"/>
    <cellStyle name="Hipervínculo visitado" xfId="4214" builtinId="9" hidden="1"/>
    <cellStyle name="Hipervínculo visitado" xfId="4216" builtinId="9" hidden="1"/>
    <cellStyle name="Hipervínculo visitado" xfId="4218" builtinId="9" hidden="1"/>
    <cellStyle name="Hipervínculo visitado" xfId="4220" builtinId="9" hidden="1"/>
    <cellStyle name="Hipervínculo visitado" xfId="4222" builtinId="9" hidden="1"/>
    <cellStyle name="Hipervínculo visitado" xfId="4224" builtinId="9" hidden="1"/>
    <cellStyle name="Hipervínculo visitado" xfId="4226" builtinId="9" hidden="1"/>
    <cellStyle name="Hipervínculo visitado" xfId="4228" builtinId="9" hidden="1"/>
    <cellStyle name="Hipervínculo visitado" xfId="4230" builtinId="9" hidden="1"/>
    <cellStyle name="Hipervínculo visitado" xfId="4232" builtinId="9" hidden="1"/>
    <cellStyle name="Hipervínculo visitado" xfId="4234" builtinId="9" hidden="1"/>
    <cellStyle name="Hipervínculo visitado" xfId="4236" builtinId="9" hidden="1"/>
    <cellStyle name="Hipervínculo visitado" xfId="4238" builtinId="9" hidden="1"/>
    <cellStyle name="Hipervínculo visitado" xfId="4240" builtinId="9" hidden="1"/>
    <cellStyle name="Hipervínculo visitado" xfId="4242" builtinId="9" hidden="1"/>
    <cellStyle name="Hipervínculo visitado" xfId="4244" builtinId="9" hidden="1"/>
    <cellStyle name="Hipervínculo visitado" xfId="4246" builtinId="9" hidden="1"/>
    <cellStyle name="Hipervínculo visitado" xfId="4248" builtinId="9" hidden="1"/>
    <cellStyle name="Hipervínculo visitado" xfId="4250" builtinId="9" hidden="1"/>
    <cellStyle name="Hipervínculo visitado" xfId="4252" builtinId="9" hidden="1"/>
    <cellStyle name="Hipervínculo visitado" xfId="4254" builtinId="9" hidden="1"/>
    <cellStyle name="Hipervínculo visitado" xfId="4256" builtinId="9" hidden="1"/>
    <cellStyle name="Hipervínculo visitado" xfId="4258" builtinId="9" hidden="1"/>
    <cellStyle name="Hipervínculo visitado" xfId="4260" builtinId="9" hidden="1"/>
    <cellStyle name="Hipervínculo visitado" xfId="4262" builtinId="9" hidden="1"/>
    <cellStyle name="Hipervínculo visitado" xfId="4264" builtinId="9" hidden="1"/>
    <cellStyle name="Hipervínculo visitado" xfId="4266" builtinId="9" hidden="1"/>
    <cellStyle name="Hipervínculo visitado" xfId="4268" builtinId="9" hidden="1"/>
    <cellStyle name="Hipervínculo visitado" xfId="4270" builtinId="9" hidden="1"/>
    <cellStyle name="Hipervínculo visitado" xfId="4272" builtinId="9" hidden="1"/>
    <cellStyle name="Hipervínculo visitado" xfId="4274" builtinId="9" hidden="1"/>
    <cellStyle name="Hipervínculo visitado" xfId="4276" builtinId="9" hidden="1"/>
    <cellStyle name="Hipervínculo visitado" xfId="4278" builtinId="9" hidden="1"/>
    <cellStyle name="Hipervínculo visitado" xfId="4280" builtinId="9" hidden="1"/>
    <cellStyle name="Hipervínculo visitado" xfId="4282" builtinId="9" hidden="1"/>
    <cellStyle name="Hipervínculo visitado" xfId="4284" builtinId="9" hidden="1"/>
    <cellStyle name="Hipervínculo visitado" xfId="4286" builtinId="9" hidden="1"/>
    <cellStyle name="Hipervínculo visitado" xfId="4288" builtinId="9" hidden="1"/>
    <cellStyle name="Hipervínculo visitado" xfId="4290" builtinId="9" hidden="1"/>
    <cellStyle name="Hipervínculo visitado" xfId="4292" builtinId="9" hidden="1"/>
    <cellStyle name="Hipervínculo visitado" xfId="4294" builtinId="9" hidden="1"/>
    <cellStyle name="Hipervínculo visitado" xfId="4296" builtinId="9" hidden="1"/>
    <cellStyle name="Hipervínculo visitado" xfId="4298" builtinId="9" hidden="1"/>
    <cellStyle name="Hipervínculo visitado" xfId="4300" builtinId="9" hidden="1"/>
    <cellStyle name="Hipervínculo visitado" xfId="4302" builtinId="9" hidden="1"/>
    <cellStyle name="Hipervínculo visitado" xfId="4304" builtinId="9" hidden="1"/>
    <cellStyle name="Hipervínculo visitado" xfId="4306" builtinId="9" hidden="1"/>
    <cellStyle name="Hipervínculo visitado" xfId="4308" builtinId="9" hidden="1"/>
    <cellStyle name="Hipervínculo visitado" xfId="4310" builtinId="9" hidden="1"/>
    <cellStyle name="Hipervínculo visitado" xfId="4312" builtinId="9" hidden="1"/>
    <cellStyle name="Hipervínculo visitado" xfId="4314" builtinId="9" hidden="1"/>
    <cellStyle name="Hipervínculo visitado" xfId="4316" builtinId="9" hidden="1"/>
    <cellStyle name="Hipervínculo visitado" xfId="4318" builtinId="9" hidden="1"/>
    <cellStyle name="Hipervínculo visitado" xfId="4320" builtinId="9" hidden="1"/>
    <cellStyle name="Hipervínculo visitado" xfId="4322" builtinId="9" hidden="1"/>
    <cellStyle name="Hipervínculo visitado" xfId="4324" builtinId="9" hidden="1"/>
    <cellStyle name="Hipervínculo visitado" xfId="4326" builtinId="9" hidden="1"/>
    <cellStyle name="Hipervínculo visitado" xfId="4328" builtinId="9" hidden="1"/>
    <cellStyle name="Hipervínculo visitado" xfId="4330" builtinId="9" hidden="1"/>
    <cellStyle name="Hipervínculo visitado" xfId="4332" builtinId="9" hidden="1"/>
    <cellStyle name="Hipervínculo visitado" xfId="4334" builtinId="9" hidden="1"/>
    <cellStyle name="Hipervínculo visitado" xfId="4336" builtinId="9" hidden="1"/>
    <cellStyle name="Hipervínculo visitado" xfId="4338" builtinId="9" hidden="1"/>
    <cellStyle name="Hipervínculo visitado" xfId="4340" builtinId="9" hidden="1"/>
    <cellStyle name="Hipervínculo visitado" xfId="4342" builtinId="9" hidden="1"/>
    <cellStyle name="Hipervínculo visitado" xfId="4344" builtinId="9" hidden="1"/>
    <cellStyle name="Hipervínculo visitado" xfId="4346" builtinId="9" hidden="1"/>
    <cellStyle name="Hipervínculo visitado" xfId="4348" builtinId="9" hidden="1"/>
    <cellStyle name="Hipervínculo visitado" xfId="4350" builtinId="9" hidden="1"/>
    <cellStyle name="Hipervínculo visitado" xfId="4352" builtinId="9" hidden="1"/>
    <cellStyle name="Hipervínculo visitado" xfId="4354" builtinId="9" hidden="1"/>
    <cellStyle name="Hipervínculo visitado" xfId="4356" builtinId="9" hidden="1"/>
    <cellStyle name="Hipervínculo visitado" xfId="4358" builtinId="9" hidden="1"/>
    <cellStyle name="Hipervínculo visitado" xfId="4360" builtinId="9" hidden="1"/>
    <cellStyle name="Hipervínculo visitado" xfId="4362" builtinId="9" hidden="1"/>
    <cellStyle name="Hipervínculo visitado" xfId="4364" builtinId="9" hidden="1"/>
    <cellStyle name="Hipervínculo visitado" xfId="4366" builtinId="9" hidden="1"/>
    <cellStyle name="Hipervínculo visitado" xfId="4368" builtinId="9" hidden="1"/>
    <cellStyle name="Hipervínculo visitado" xfId="4370" builtinId="9" hidden="1"/>
    <cellStyle name="Hipervínculo visitado" xfId="4372" builtinId="9" hidden="1"/>
    <cellStyle name="Hipervínculo visitado" xfId="4374" builtinId="9" hidden="1"/>
    <cellStyle name="Hipervínculo visitado" xfId="4376" builtinId="9" hidden="1"/>
    <cellStyle name="Hipervínculo visitado" xfId="4378" builtinId="9" hidden="1"/>
    <cellStyle name="Hipervínculo visitado" xfId="4380" builtinId="9" hidden="1"/>
    <cellStyle name="Hipervínculo visitado" xfId="4382" builtinId="9" hidden="1"/>
    <cellStyle name="Hipervínculo visitado" xfId="4384" builtinId="9" hidden="1"/>
    <cellStyle name="Hipervínculo visitado" xfId="4386" builtinId="9" hidden="1"/>
    <cellStyle name="Hipervínculo visitado" xfId="4388" builtinId="9" hidden="1"/>
    <cellStyle name="Hipervínculo visitado" xfId="4390" builtinId="9" hidden="1"/>
    <cellStyle name="Hipervínculo visitado" xfId="4392" builtinId="9" hidden="1"/>
    <cellStyle name="Hipervínculo visitado" xfId="4394" builtinId="9" hidden="1"/>
    <cellStyle name="Hipervínculo visitado" xfId="4396" builtinId="9" hidden="1"/>
    <cellStyle name="Hipervínculo visitado" xfId="4398" builtinId="9" hidden="1"/>
    <cellStyle name="Hipervínculo visitado" xfId="4400" builtinId="9" hidden="1"/>
    <cellStyle name="Hipervínculo visitado" xfId="4402" builtinId="9" hidden="1"/>
    <cellStyle name="Hipervínculo visitado" xfId="4404" builtinId="9" hidden="1"/>
    <cellStyle name="Hipervínculo visitado" xfId="4406" builtinId="9" hidden="1"/>
    <cellStyle name="Hipervínculo visitado" xfId="4408" builtinId="9" hidden="1"/>
    <cellStyle name="Hipervínculo visitado" xfId="4410" builtinId="9" hidden="1"/>
    <cellStyle name="Hipervínculo visitado" xfId="4412" builtinId="9" hidden="1"/>
    <cellStyle name="Hipervínculo visitado" xfId="4414" builtinId="9" hidden="1"/>
    <cellStyle name="Hipervínculo visitado" xfId="4416" builtinId="9" hidden="1"/>
    <cellStyle name="Hipervínculo visitado" xfId="4418" builtinId="9" hidden="1"/>
    <cellStyle name="Hipervínculo visitado" xfId="4420" builtinId="9" hidden="1"/>
    <cellStyle name="Hipervínculo visitado" xfId="4422" builtinId="9" hidden="1"/>
    <cellStyle name="Hipervínculo visitado" xfId="4424" builtinId="9" hidden="1"/>
    <cellStyle name="Hipervínculo visitado" xfId="4426" builtinId="9" hidden="1"/>
    <cellStyle name="Hipervínculo visitado" xfId="4428" builtinId="9" hidden="1"/>
    <cellStyle name="Hipervínculo visitado" xfId="4430" builtinId="9" hidden="1"/>
    <cellStyle name="Hipervínculo visitado" xfId="4432" builtinId="9" hidden="1"/>
    <cellStyle name="Hipervínculo visitado" xfId="4434" builtinId="9" hidden="1"/>
    <cellStyle name="Hipervínculo visitado" xfId="4436" builtinId="9" hidden="1"/>
    <cellStyle name="Hipervínculo visitado" xfId="4438" builtinId="9" hidden="1"/>
    <cellStyle name="Hipervínculo visitado" xfId="4440" builtinId="9" hidden="1"/>
    <cellStyle name="Hipervínculo visitado" xfId="4442" builtinId="9" hidden="1"/>
    <cellStyle name="Hipervínculo visitado" xfId="4444" builtinId="9" hidden="1"/>
    <cellStyle name="Hipervínculo visitado" xfId="4446" builtinId="9" hidden="1"/>
    <cellStyle name="Hipervínculo visitado" xfId="4448" builtinId="9" hidden="1"/>
    <cellStyle name="Hipervínculo visitado" xfId="4450" builtinId="9" hidden="1"/>
    <cellStyle name="Hipervínculo visitado" xfId="4452" builtinId="9" hidden="1"/>
    <cellStyle name="Hipervínculo visitado" xfId="4454" builtinId="9" hidden="1"/>
    <cellStyle name="Hipervínculo visitado" xfId="4456" builtinId="9" hidden="1"/>
    <cellStyle name="Hipervínculo visitado" xfId="4458" builtinId="9" hidden="1"/>
    <cellStyle name="Hipervínculo visitado" xfId="4460" builtinId="9" hidden="1"/>
    <cellStyle name="Hipervínculo visitado" xfId="4462" builtinId="9" hidden="1"/>
    <cellStyle name="Hipervínculo visitado" xfId="4464" builtinId="9" hidden="1"/>
    <cellStyle name="Hipervínculo visitado" xfId="4466" builtinId="9" hidden="1"/>
    <cellStyle name="Hipervínculo visitado" xfId="4468" builtinId="9" hidden="1"/>
    <cellStyle name="Hipervínculo visitado" xfId="4470" builtinId="9" hidden="1"/>
    <cellStyle name="Hipervínculo visitado" xfId="4472" builtinId="9" hidden="1"/>
    <cellStyle name="Hipervínculo visitado" xfId="4474" builtinId="9" hidden="1"/>
    <cellStyle name="Hipervínculo visitado" xfId="4476" builtinId="9" hidden="1"/>
    <cellStyle name="Hipervínculo visitado" xfId="4478" builtinId="9" hidden="1"/>
    <cellStyle name="Hipervínculo visitado" xfId="4480" builtinId="9" hidden="1"/>
    <cellStyle name="Hipervínculo visitado" xfId="4482" builtinId="9" hidden="1"/>
    <cellStyle name="Hipervínculo visitado" xfId="4484" builtinId="9" hidden="1"/>
    <cellStyle name="Hipervínculo visitado" xfId="4486" builtinId="9" hidden="1"/>
    <cellStyle name="Hipervínculo visitado" xfId="4488" builtinId="9" hidden="1"/>
    <cellStyle name="Hipervínculo visitado" xfId="4490" builtinId="9" hidden="1"/>
    <cellStyle name="Hipervínculo visitado" xfId="4492" builtinId="9" hidden="1"/>
    <cellStyle name="Hipervínculo visitado" xfId="4494" builtinId="9" hidden="1"/>
    <cellStyle name="Hipervínculo visitado" xfId="4496" builtinId="9" hidden="1"/>
    <cellStyle name="Hipervínculo visitado" xfId="4498" builtinId="9" hidden="1"/>
    <cellStyle name="Hipervínculo visitado" xfId="4500" builtinId="9" hidden="1"/>
    <cellStyle name="Hipervínculo visitado" xfId="4502" builtinId="9" hidden="1"/>
    <cellStyle name="Hipervínculo visitado" xfId="4504" builtinId="9" hidden="1"/>
    <cellStyle name="Hipervínculo visitado" xfId="4506" builtinId="9" hidden="1"/>
    <cellStyle name="Hipervínculo visitado" xfId="4508" builtinId="9" hidden="1"/>
    <cellStyle name="Hipervínculo visitado" xfId="4510" builtinId="9" hidden="1"/>
    <cellStyle name="Hipervínculo visitado" xfId="4512" builtinId="9" hidden="1"/>
    <cellStyle name="Hipervínculo visitado" xfId="4514" builtinId="9" hidden="1"/>
    <cellStyle name="Hipervínculo visitado" xfId="4516" builtinId="9" hidden="1"/>
    <cellStyle name="Hipervínculo visitado" xfId="4518" builtinId="9" hidden="1"/>
    <cellStyle name="Hipervínculo visitado" xfId="4520" builtinId="9" hidden="1"/>
    <cellStyle name="Hipervínculo visitado" xfId="4522" builtinId="9" hidden="1"/>
    <cellStyle name="Hipervínculo visitado" xfId="4524" builtinId="9" hidden="1"/>
    <cellStyle name="Hipervínculo visitado" xfId="4526" builtinId="9" hidden="1"/>
    <cellStyle name="Hipervínculo visitado" xfId="4528" builtinId="9" hidden="1"/>
    <cellStyle name="Hipervínculo visitado" xfId="4530" builtinId="9" hidden="1"/>
    <cellStyle name="Hipervínculo visitado" xfId="4532" builtinId="9" hidden="1"/>
    <cellStyle name="Hipervínculo visitado" xfId="4534" builtinId="9" hidden="1"/>
    <cellStyle name="Hipervínculo visitado" xfId="4536" builtinId="9" hidden="1"/>
    <cellStyle name="Hipervínculo visitado" xfId="4538" builtinId="9" hidden="1"/>
    <cellStyle name="Hipervínculo visitado" xfId="4540" builtinId="9" hidden="1"/>
    <cellStyle name="Hipervínculo visitado" xfId="4542" builtinId="9" hidden="1"/>
    <cellStyle name="Hipervínculo visitado" xfId="4544" builtinId="9" hidden="1"/>
    <cellStyle name="Hipervínculo visitado" xfId="4546" builtinId="9" hidden="1"/>
    <cellStyle name="Hipervínculo visitado" xfId="4548" builtinId="9" hidden="1"/>
    <cellStyle name="Hipervínculo visitado" xfId="4550" builtinId="9" hidden="1"/>
    <cellStyle name="Hipervínculo visitado" xfId="4552" builtinId="9" hidden="1"/>
    <cellStyle name="Hipervínculo visitado" xfId="4554" builtinId="9" hidden="1"/>
    <cellStyle name="Hipervínculo visitado" xfId="4556" builtinId="9" hidden="1"/>
    <cellStyle name="Hipervínculo visitado" xfId="4558" builtinId="9" hidden="1"/>
    <cellStyle name="Hipervínculo visitado" xfId="4560" builtinId="9" hidden="1"/>
    <cellStyle name="Hipervínculo visitado" xfId="4562" builtinId="9" hidden="1"/>
    <cellStyle name="Hipervínculo visitado" xfId="4564" builtinId="9" hidden="1"/>
    <cellStyle name="Hipervínculo visitado" xfId="4566" builtinId="9" hidden="1"/>
    <cellStyle name="Hipervínculo visitado" xfId="4568" builtinId="9" hidden="1"/>
    <cellStyle name="Hipervínculo visitado" xfId="4570" builtinId="9" hidden="1"/>
    <cellStyle name="Hipervínculo visitado" xfId="4572" builtinId="9" hidden="1"/>
    <cellStyle name="Hipervínculo visitado" xfId="4574" builtinId="9" hidden="1"/>
    <cellStyle name="Hipervínculo visitado" xfId="4576" builtinId="9" hidden="1"/>
    <cellStyle name="Hipervínculo visitado" xfId="4578" builtinId="9" hidden="1"/>
    <cellStyle name="Hipervínculo visitado" xfId="4580" builtinId="9" hidden="1"/>
    <cellStyle name="Hipervínculo visitado" xfId="4582" builtinId="9" hidden="1"/>
    <cellStyle name="Hipervínculo visitado" xfId="4584" builtinId="9" hidden="1"/>
    <cellStyle name="Hipervínculo visitado" xfId="4586" builtinId="9" hidden="1"/>
    <cellStyle name="Hipervínculo visitado" xfId="4588" builtinId="9" hidden="1"/>
    <cellStyle name="Hipervínculo visitado" xfId="4590" builtinId="9" hidden="1"/>
    <cellStyle name="Hipervínculo visitado" xfId="4592" builtinId="9" hidden="1"/>
    <cellStyle name="Hipervínculo visitado" xfId="4594" builtinId="9" hidden="1"/>
    <cellStyle name="Hipervínculo visitado" xfId="4596" builtinId="9" hidden="1"/>
    <cellStyle name="Hipervínculo visitado" xfId="4598" builtinId="9" hidden="1"/>
    <cellStyle name="Hipervínculo visitado" xfId="4600" builtinId="9" hidden="1"/>
    <cellStyle name="Hipervínculo visitado" xfId="4602" builtinId="9" hidden="1"/>
    <cellStyle name="Hipervínculo visitado" xfId="4604" builtinId="9" hidden="1"/>
    <cellStyle name="Hipervínculo visitado" xfId="4606" builtinId="9" hidden="1"/>
    <cellStyle name="Hipervínculo visitado" xfId="4608" builtinId="9" hidden="1"/>
    <cellStyle name="Hipervínculo visitado" xfId="4610" builtinId="9" hidden="1"/>
    <cellStyle name="Hipervínculo visitado" xfId="4612" builtinId="9" hidden="1"/>
    <cellStyle name="Hipervínculo visitado" xfId="4614" builtinId="9" hidden="1"/>
    <cellStyle name="Hipervínculo visitado" xfId="4616" builtinId="9" hidden="1"/>
    <cellStyle name="Hipervínculo visitado" xfId="4618" builtinId="9" hidden="1"/>
    <cellStyle name="Hipervínculo visitado" xfId="4620" builtinId="9" hidden="1"/>
    <cellStyle name="Hipervínculo visitado" xfId="4622" builtinId="9" hidden="1"/>
    <cellStyle name="Hipervínculo visitado" xfId="4624" builtinId="9" hidden="1"/>
    <cellStyle name="Hipervínculo visitado" xfId="4626" builtinId="9" hidden="1"/>
    <cellStyle name="Hipervínculo visitado" xfId="4628" builtinId="9" hidden="1"/>
    <cellStyle name="Hipervínculo visitado" xfId="4630" builtinId="9" hidden="1"/>
    <cellStyle name="Hipervínculo visitado" xfId="4632" builtinId="9" hidden="1"/>
    <cellStyle name="Hipervínculo visitado" xfId="4634" builtinId="9" hidden="1"/>
    <cellStyle name="Hipervínculo visitado" xfId="4636" builtinId="9" hidden="1"/>
    <cellStyle name="Hipervínculo visitado" xfId="4638" builtinId="9" hidden="1"/>
    <cellStyle name="Hipervínculo visitado" xfId="4640" builtinId="9" hidden="1"/>
    <cellStyle name="Hipervínculo visitado" xfId="4642" builtinId="9" hidden="1"/>
    <cellStyle name="Hipervínculo visitado" xfId="4644" builtinId="9" hidden="1"/>
    <cellStyle name="Hipervínculo visitado" xfId="4646" builtinId="9" hidden="1"/>
    <cellStyle name="Hipervínculo visitado" xfId="4648" builtinId="9" hidden="1"/>
    <cellStyle name="Hipervínculo visitado" xfId="4650" builtinId="9" hidden="1"/>
    <cellStyle name="Hipervínculo visitado" xfId="4652" builtinId="9" hidden="1"/>
    <cellStyle name="Hipervínculo visitado" xfId="4654" builtinId="9" hidden="1"/>
    <cellStyle name="Hipervínculo visitado" xfId="4656" builtinId="9" hidden="1"/>
    <cellStyle name="Hipervínculo visitado" xfId="4658" builtinId="9" hidden="1"/>
    <cellStyle name="Hipervínculo visitado" xfId="4660" builtinId="9" hidden="1"/>
    <cellStyle name="Hipervínculo visitado" xfId="4662" builtinId="9" hidden="1"/>
    <cellStyle name="Hipervínculo visitado" xfId="4664" builtinId="9" hidden="1"/>
    <cellStyle name="Hipervínculo visitado" xfId="4666" builtinId="9" hidden="1"/>
    <cellStyle name="Hipervínculo visitado" xfId="4668" builtinId="9" hidden="1"/>
    <cellStyle name="Hipervínculo visitado" xfId="4670" builtinId="9" hidden="1"/>
    <cellStyle name="Hipervínculo visitado" xfId="4672" builtinId="9" hidden="1"/>
    <cellStyle name="Hipervínculo visitado" xfId="4674" builtinId="9" hidden="1"/>
    <cellStyle name="Hipervínculo visitado" xfId="4676" builtinId="9" hidden="1"/>
    <cellStyle name="Hipervínculo visitado" xfId="4678" builtinId="9" hidden="1"/>
    <cellStyle name="Hipervínculo visitado" xfId="4680" builtinId="9" hidden="1"/>
    <cellStyle name="Hipervínculo visitado" xfId="4682" builtinId="9" hidden="1"/>
    <cellStyle name="Hipervínculo visitado" xfId="4684" builtinId="9" hidden="1"/>
    <cellStyle name="Hipervínculo visitado" xfId="4686" builtinId="9" hidden="1"/>
    <cellStyle name="Hipervínculo visitado" xfId="4688" builtinId="9" hidden="1"/>
    <cellStyle name="Hipervínculo visitado" xfId="4690" builtinId="9" hidden="1"/>
    <cellStyle name="Hipervínculo visitado" xfId="4692" builtinId="9" hidden="1"/>
    <cellStyle name="Hipervínculo visitado" xfId="4694" builtinId="9" hidden="1"/>
    <cellStyle name="Hipervínculo visitado" xfId="4696" builtinId="9" hidden="1"/>
    <cellStyle name="Hipervínculo visitado" xfId="4698" builtinId="9" hidden="1"/>
    <cellStyle name="Hipervínculo visitado" xfId="4700" builtinId="9" hidden="1"/>
    <cellStyle name="Hipervínculo visitado" xfId="4702" builtinId="9" hidden="1"/>
    <cellStyle name="Hipervínculo visitado" xfId="4704" builtinId="9" hidden="1"/>
    <cellStyle name="Hipervínculo visitado" xfId="4706" builtinId="9" hidden="1"/>
    <cellStyle name="Hipervínculo visitado" xfId="4708" builtinId="9" hidden="1"/>
    <cellStyle name="Hipervínculo visitado" xfId="4710" builtinId="9" hidden="1"/>
    <cellStyle name="Hipervínculo visitado" xfId="4712" builtinId="9" hidden="1"/>
    <cellStyle name="Hipervínculo visitado" xfId="4714" builtinId="9" hidden="1"/>
    <cellStyle name="Hipervínculo visitado" xfId="4716" builtinId="9" hidden="1"/>
    <cellStyle name="Hipervínculo visitado" xfId="4718" builtinId="9" hidden="1"/>
    <cellStyle name="Hipervínculo visitado" xfId="4720" builtinId="9" hidden="1"/>
    <cellStyle name="Hipervínculo visitado" xfId="4722" builtinId="9" hidden="1"/>
    <cellStyle name="Hipervínculo visitado" xfId="4724" builtinId="9" hidden="1"/>
    <cellStyle name="Hipervínculo visitado" xfId="4726" builtinId="9" hidden="1"/>
    <cellStyle name="Hipervínculo visitado" xfId="4728" builtinId="9" hidden="1"/>
    <cellStyle name="Hipervínculo visitado" xfId="4730" builtinId="9" hidden="1"/>
    <cellStyle name="Hipervínculo visitado" xfId="4732" builtinId="9" hidden="1"/>
    <cellStyle name="Hipervínculo visitado" xfId="4734" builtinId="9" hidden="1"/>
    <cellStyle name="Hipervínculo visitado" xfId="4736" builtinId="9" hidden="1"/>
    <cellStyle name="Hipervínculo visitado" xfId="4738" builtinId="9" hidden="1"/>
    <cellStyle name="Hipervínculo visitado" xfId="4740" builtinId="9" hidden="1"/>
    <cellStyle name="Hipervínculo visitado" xfId="4742" builtinId="9" hidden="1"/>
    <cellStyle name="Hipervínculo visitado" xfId="4744" builtinId="9" hidden="1"/>
    <cellStyle name="Hipervínculo visitado" xfId="4746" builtinId="9" hidden="1"/>
    <cellStyle name="Hipervínculo visitado" xfId="4748" builtinId="9" hidden="1"/>
    <cellStyle name="Hipervínculo visitado" xfId="4750" builtinId="9" hidden="1"/>
    <cellStyle name="Hipervínculo visitado" xfId="4752" builtinId="9" hidden="1"/>
    <cellStyle name="Hipervínculo visitado" xfId="4754" builtinId="9" hidden="1"/>
    <cellStyle name="Hipervínculo visitado" xfId="4756" builtinId="9" hidden="1"/>
    <cellStyle name="Hipervínculo visitado" xfId="4758" builtinId="9" hidden="1"/>
    <cellStyle name="Hipervínculo visitado" xfId="4760" builtinId="9" hidden="1"/>
    <cellStyle name="Hipervínculo visitado" xfId="4762" builtinId="9" hidden="1"/>
    <cellStyle name="Hipervínculo visitado" xfId="4764" builtinId="9" hidden="1"/>
    <cellStyle name="Hipervínculo visitado" xfId="4766" builtinId="9" hidden="1"/>
    <cellStyle name="Hipervínculo visitado" xfId="4768" builtinId="9" hidden="1"/>
    <cellStyle name="Hipervínculo visitado" xfId="4770" builtinId="9" hidden="1"/>
    <cellStyle name="Hipervínculo visitado" xfId="4772" builtinId="9" hidden="1"/>
    <cellStyle name="Hipervínculo visitado" xfId="4774" builtinId="9" hidden="1"/>
    <cellStyle name="Hipervínculo visitado" xfId="4776" builtinId="9" hidden="1"/>
    <cellStyle name="Hipervínculo visitado" xfId="4778" builtinId="9" hidden="1"/>
    <cellStyle name="Hipervínculo visitado" xfId="4780" builtinId="9" hidden="1"/>
    <cellStyle name="Hipervínculo visitado" xfId="4782" builtinId="9" hidden="1"/>
    <cellStyle name="Hipervínculo visitado" xfId="4784" builtinId="9" hidden="1"/>
    <cellStyle name="Hipervínculo visitado" xfId="4786" builtinId="9" hidden="1"/>
    <cellStyle name="Hipervínculo visitado" xfId="4788" builtinId="9" hidden="1"/>
    <cellStyle name="Hipervínculo visitado" xfId="4790" builtinId="9" hidden="1"/>
    <cellStyle name="Hipervínculo visitado" xfId="4792" builtinId="9" hidden="1"/>
    <cellStyle name="Hipervínculo visitado" xfId="4794" builtinId="9" hidden="1"/>
    <cellStyle name="Hipervínculo visitado" xfId="4796" builtinId="9" hidden="1"/>
    <cellStyle name="Hipervínculo visitado" xfId="4798" builtinId="9" hidden="1"/>
    <cellStyle name="Hipervínculo visitado" xfId="4800" builtinId="9" hidden="1"/>
    <cellStyle name="Hipervínculo visitado" xfId="4802" builtinId="9" hidden="1"/>
    <cellStyle name="Hipervínculo visitado" xfId="4804" builtinId="9" hidden="1"/>
    <cellStyle name="Hipervínculo visitado" xfId="4806" builtinId="9" hidden="1"/>
    <cellStyle name="Hipervínculo visitado" xfId="4808" builtinId="9" hidden="1"/>
    <cellStyle name="Hipervínculo visitado" xfId="4810" builtinId="9" hidden="1"/>
    <cellStyle name="Hipervínculo visitado" xfId="4812" builtinId="9" hidden="1"/>
    <cellStyle name="Hipervínculo visitado" xfId="4814" builtinId="9" hidden="1"/>
    <cellStyle name="Hipervínculo visitado" xfId="4816" builtinId="9" hidden="1"/>
    <cellStyle name="Hipervínculo visitado" xfId="4818" builtinId="9" hidden="1"/>
    <cellStyle name="Hipervínculo visitado" xfId="4820" builtinId="9" hidden="1"/>
    <cellStyle name="Hipervínculo visitado" xfId="4822" builtinId="9" hidden="1"/>
    <cellStyle name="Hipervínculo visitado" xfId="4824" builtinId="9" hidden="1"/>
    <cellStyle name="Hipervínculo visitado" xfId="4826" builtinId="9" hidden="1"/>
    <cellStyle name="Hipervínculo visitado" xfId="4828" builtinId="9" hidden="1"/>
    <cellStyle name="Hipervínculo visitado" xfId="4830" builtinId="9" hidden="1"/>
    <cellStyle name="Hipervínculo visitado" xfId="4832" builtinId="9" hidden="1"/>
    <cellStyle name="Hipervínculo visitado" xfId="4834" builtinId="9" hidden="1"/>
    <cellStyle name="Hipervínculo visitado" xfId="4836" builtinId="9" hidden="1"/>
    <cellStyle name="Hipervínculo visitado" xfId="4838" builtinId="9" hidden="1"/>
    <cellStyle name="Hipervínculo visitado" xfId="4840" builtinId="9" hidden="1"/>
    <cellStyle name="Hipervínculo visitado" xfId="4842" builtinId="9" hidden="1"/>
    <cellStyle name="Hipervínculo visitado" xfId="4844" builtinId="9" hidden="1"/>
    <cellStyle name="Hipervínculo visitado" xfId="4846" builtinId="9" hidden="1"/>
    <cellStyle name="Hipervínculo visitado" xfId="4848" builtinId="9" hidden="1"/>
    <cellStyle name="Hipervínculo visitado" xfId="4850" builtinId="9" hidden="1"/>
    <cellStyle name="Hipervínculo visitado" xfId="4852" builtinId="9" hidden="1"/>
    <cellStyle name="Hipervínculo visitado" xfId="4854" builtinId="9" hidden="1"/>
    <cellStyle name="Hipervínculo visitado" xfId="4856" builtinId="9" hidden="1"/>
    <cellStyle name="Hipervínculo visitado" xfId="4858" builtinId="9" hidden="1"/>
    <cellStyle name="Hipervínculo visitado" xfId="4860" builtinId="9" hidden="1"/>
    <cellStyle name="Hipervínculo visitado" xfId="4862" builtinId="9" hidden="1"/>
    <cellStyle name="Hipervínculo visitado" xfId="4864" builtinId="9" hidden="1"/>
    <cellStyle name="Hipervínculo visitado" xfId="4866" builtinId="9" hidden="1"/>
    <cellStyle name="Hipervínculo visitado" xfId="4868" builtinId="9" hidden="1"/>
    <cellStyle name="Hipervínculo visitado" xfId="4870" builtinId="9" hidden="1"/>
    <cellStyle name="Hipervínculo visitado" xfId="4872" builtinId="9" hidden="1"/>
    <cellStyle name="Hipervínculo visitado" xfId="4874" builtinId="9" hidden="1"/>
    <cellStyle name="Hipervínculo visitado" xfId="4876" builtinId="9" hidden="1"/>
    <cellStyle name="Hipervínculo visitado" xfId="4878" builtinId="9" hidden="1"/>
    <cellStyle name="Hipervínculo visitado" xfId="4880" builtinId="9" hidden="1"/>
    <cellStyle name="Hipervínculo visitado" xfId="4882" builtinId="9" hidden="1"/>
    <cellStyle name="Hipervínculo visitado" xfId="4884" builtinId="9" hidden="1"/>
    <cellStyle name="Hipervínculo visitado" xfId="4886" builtinId="9" hidden="1"/>
    <cellStyle name="Hipervínculo visitado" xfId="4888" builtinId="9" hidden="1"/>
    <cellStyle name="Hipervínculo visitado" xfId="4890" builtinId="9" hidden="1"/>
    <cellStyle name="Hipervínculo visitado" xfId="4892" builtinId="9" hidden="1"/>
    <cellStyle name="Hipervínculo visitado" xfId="4894" builtinId="9" hidden="1"/>
    <cellStyle name="Hipervínculo visitado" xfId="4896" builtinId="9" hidden="1"/>
    <cellStyle name="Hipervínculo visitado" xfId="4898" builtinId="9" hidden="1"/>
    <cellStyle name="Hipervínculo visitado" xfId="4900" builtinId="9" hidden="1"/>
    <cellStyle name="Hipervínculo visitado" xfId="4902" builtinId="9" hidden="1"/>
    <cellStyle name="Hipervínculo visitado" xfId="4904" builtinId="9" hidden="1"/>
    <cellStyle name="Hipervínculo visitado" xfId="4906" builtinId="9" hidden="1"/>
    <cellStyle name="Hipervínculo visitado" xfId="4908" builtinId="9" hidden="1"/>
    <cellStyle name="Hipervínculo visitado" xfId="4910" builtinId="9" hidden="1"/>
    <cellStyle name="Hipervínculo visitado" xfId="4912" builtinId="9" hidden="1"/>
    <cellStyle name="Hipervínculo visitado" xfId="4914" builtinId="9" hidden="1"/>
    <cellStyle name="Hipervínculo visitado" xfId="4916" builtinId="9" hidden="1"/>
    <cellStyle name="Hipervínculo visitado" xfId="4918" builtinId="9" hidden="1"/>
    <cellStyle name="Hipervínculo visitado" xfId="4920" builtinId="9" hidden="1"/>
    <cellStyle name="Hipervínculo visitado" xfId="4922" builtinId="9" hidden="1"/>
    <cellStyle name="Hipervínculo visitado" xfId="4924" builtinId="9" hidden="1"/>
    <cellStyle name="Hipervínculo visitado" xfId="4926" builtinId="9" hidden="1"/>
    <cellStyle name="Hipervínculo visitado" xfId="4928" builtinId="9" hidden="1"/>
    <cellStyle name="Hipervínculo visitado" xfId="4930" builtinId="9" hidden="1"/>
    <cellStyle name="Hipervínculo visitado" xfId="4932" builtinId="9" hidden="1"/>
    <cellStyle name="Hipervínculo visitado" xfId="4934" builtinId="9" hidden="1"/>
    <cellStyle name="Hipervínculo visitado" xfId="4936" builtinId="9" hidden="1"/>
    <cellStyle name="Hipervínculo visitado" xfId="4938" builtinId="9" hidden="1"/>
    <cellStyle name="Hipervínculo visitado" xfId="4940" builtinId="9" hidden="1"/>
    <cellStyle name="Hipervínculo visitado" xfId="4942" builtinId="9" hidden="1"/>
    <cellStyle name="Hipervínculo visitado" xfId="4944" builtinId="9" hidden="1"/>
    <cellStyle name="Hipervínculo visitado" xfId="4946" builtinId="9" hidden="1"/>
    <cellStyle name="Hipervínculo visitado" xfId="4948" builtinId="9" hidden="1"/>
    <cellStyle name="Hipervínculo visitado" xfId="4950" builtinId="9" hidden="1"/>
    <cellStyle name="Hipervínculo visitado" xfId="4952" builtinId="9" hidden="1"/>
    <cellStyle name="Hipervínculo visitado" xfId="4954" builtinId="9" hidden="1"/>
    <cellStyle name="Hipervínculo visitado" xfId="4956" builtinId="9" hidden="1"/>
    <cellStyle name="Hipervínculo visitado" xfId="4958" builtinId="9" hidden="1"/>
    <cellStyle name="Hipervínculo visitado" xfId="4960" builtinId="9" hidden="1"/>
    <cellStyle name="Hipervínculo visitado" xfId="4962" builtinId="9" hidden="1"/>
    <cellStyle name="Hipervínculo visitado" xfId="4964" builtinId="9" hidden="1"/>
    <cellStyle name="Hipervínculo visitado" xfId="4966" builtinId="9" hidden="1"/>
    <cellStyle name="Hipervínculo visitado" xfId="4968" builtinId="9" hidden="1"/>
    <cellStyle name="Hipervínculo visitado" xfId="4970" builtinId="9" hidden="1"/>
    <cellStyle name="Hipervínculo visitado" xfId="4972" builtinId="9" hidden="1"/>
    <cellStyle name="Hipervínculo visitado" xfId="4974" builtinId="9" hidden="1"/>
    <cellStyle name="Hipervínculo visitado" xfId="4976" builtinId="9" hidden="1"/>
    <cellStyle name="Hipervínculo visitado" xfId="4978" builtinId="9" hidden="1"/>
    <cellStyle name="Hipervínculo visitado" xfId="4980" builtinId="9" hidden="1"/>
    <cellStyle name="Hipervínculo visitado" xfId="4982" builtinId="9" hidden="1"/>
    <cellStyle name="Hipervínculo visitado" xfId="4984" builtinId="9" hidden="1"/>
    <cellStyle name="Hipervínculo visitado" xfId="4986" builtinId="9" hidden="1"/>
    <cellStyle name="Hipervínculo visitado" xfId="4988" builtinId="9" hidden="1"/>
    <cellStyle name="Hipervínculo visitado" xfId="4990" builtinId="9" hidden="1"/>
    <cellStyle name="Hipervínculo visitado" xfId="4992" builtinId="9" hidden="1"/>
    <cellStyle name="Hipervínculo visitado" xfId="4994" builtinId="9" hidden="1"/>
    <cellStyle name="Hipervínculo visitado" xfId="4996" builtinId="9" hidden="1"/>
    <cellStyle name="Hipervínculo visitado" xfId="4998" builtinId="9" hidden="1"/>
    <cellStyle name="Hipervínculo visitado" xfId="5000" builtinId="9" hidden="1"/>
    <cellStyle name="Hipervínculo visitado" xfId="5002" builtinId="9" hidden="1"/>
    <cellStyle name="Hipervínculo visitado" xfId="5004" builtinId="9" hidden="1"/>
    <cellStyle name="Hipervínculo visitado" xfId="5006" builtinId="9" hidden="1"/>
    <cellStyle name="Hipervínculo visitado" xfId="5008" builtinId="9" hidden="1"/>
    <cellStyle name="Hipervínculo visitado" xfId="5010" builtinId="9" hidden="1"/>
    <cellStyle name="Hipervínculo visitado" xfId="5012" builtinId="9" hidden="1"/>
    <cellStyle name="Hipervínculo visitado" xfId="5014" builtinId="9" hidden="1"/>
    <cellStyle name="Hipervínculo visitado" xfId="5016" builtinId="9" hidden="1"/>
    <cellStyle name="Hipervínculo visitado" xfId="5018" builtinId="9" hidden="1"/>
    <cellStyle name="Hipervínculo visitado" xfId="5020" builtinId="9" hidden="1"/>
    <cellStyle name="Hipervínculo visitado" xfId="5022" builtinId="9" hidden="1"/>
    <cellStyle name="Hipervínculo visitado" xfId="5024" builtinId="9" hidden="1"/>
    <cellStyle name="Hipervínculo visitado" xfId="5026" builtinId="9" hidden="1"/>
    <cellStyle name="Hipervínculo visitado" xfId="5028" builtinId="9" hidden="1"/>
    <cellStyle name="Hipervínculo visitado" xfId="5030" builtinId="9" hidden="1"/>
    <cellStyle name="Hipervínculo visitado" xfId="5032" builtinId="9" hidden="1"/>
    <cellStyle name="Hipervínculo visitado" xfId="5034" builtinId="9" hidden="1"/>
    <cellStyle name="Hipervínculo visitado" xfId="5036" builtinId="9" hidden="1"/>
    <cellStyle name="Hipervínculo visitado" xfId="5038" builtinId="9" hidden="1"/>
    <cellStyle name="Hipervínculo visitado" xfId="5040" builtinId="9" hidden="1"/>
    <cellStyle name="Hipervínculo visitado" xfId="5042" builtinId="9" hidden="1"/>
    <cellStyle name="Hipervínculo visitado" xfId="5044" builtinId="9" hidden="1"/>
    <cellStyle name="Hipervínculo visitado" xfId="5046" builtinId="9" hidden="1"/>
    <cellStyle name="Hipervínculo visitado" xfId="5048" builtinId="9" hidden="1"/>
    <cellStyle name="Hipervínculo visitado" xfId="5050" builtinId="9" hidden="1"/>
    <cellStyle name="Hipervínculo visitado" xfId="5052" builtinId="9" hidden="1"/>
    <cellStyle name="Hipervínculo visitado" xfId="5054" builtinId="9" hidden="1"/>
    <cellStyle name="Hipervínculo visitado" xfId="5056" builtinId="9" hidden="1"/>
    <cellStyle name="Hipervínculo visitado" xfId="5058" builtinId="9" hidden="1"/>
    <cellStyle name="Hipervínculo visitado" xfId="5060" builtinId="9" hidden="1"/>
    <cellStyle name="Hipervínculo visitado" xfId="5062" builtinId="9" hidden="1"/>
    <cellStyle name="Hipervínculo visitado" xfId="5064" builtinId="9" hidden="1"/>
    <cellStyle name="Hipervínculo visitado" xfId="5066" builtinId="9" hidden="1"/>
    <cellStyle name="Hipervínculo visitado" xfId="5068" builtinId="9" hidden="1"/>
    <cellStyle name="Hipervínculo visitado" xfId="5070" builtinId="9" hidden="1"/>
    <cellStyle name="Hipervínculo visitado" xfId="5072" builtinId="9" hidden="1"/>
    <cellStyle name="Hipervínculo visitado" xfId="5074" builtinId="9" hidden="1"/>
    <cellStyle name="Hipervínculo visitado" xfId="5076" builtinId="9" hidden="1"/>
    <cellStyle name="Hipervínculo visitado" xfId="5078" builtinId="9" hidden="1"/>
    <cellStyle name="Hipervínculo visitado" xfId="5080" builtinId="9" hidden="1"/>
    <cellStyle name="Hipervínculo visitado" xfId="5082" builtinId="9" hidden="1"/>
    <cellStyle name="Hipervínculo visitado" xfId="5084" builtinId="9" hidden="1"/>
    <cellStyle name="Hipervínculo visitado" xfId="5086" builtinId="9" hidden="1"/>
    <cellStyle name="Hipervínculo visitado" xfId="5088" builtinId="9" hidden="1"/>
    <cellStyle name="Hipervínculo visitado" xfId="5090" builtinId="9" hidden="1"/>
    <cellStyle name="Hipervínculo visitado" xfId="5092" builtinId="9" hidden="1"/>
    <cellStyle name="Hipervínculo visitado" xfId="5094" builtinId="9" hidden="1"/>
    <cellStyle name="Hipervínculo visitado" xfId="5096" builtinId="9" hidden="1"/>
    <cellStyle name="Hipervínculo visitado" xfId="5098" builtinId="9" hidden="1"/>
    <cellStyle name="Hipervínculo visitado" xfId="5100" builtinId="9" hidden="1"/>
    <cellStyle name="Hipervínculo visitado" xfId="5102" builtinId="9" hidden="1"/>
    <cellStyle name="Hipervínculo visitado" xfId="5104" builtinId="9" hidden="1"/>
    <cellStyle name="Hipervínculo visitado" xfId="5106" builtinId="9" hidden="1"/>
    <cellStyle name="Hipervínculo visitado" xfId="5108" builtinId="9" hidden="1"/>
    <cellStyle name="Hipervínculo visitado" xfId="5110" builtinId="9" hidden="1"/>
    <cellStyle name="Hipervínculo visitado" xfId="5112" builtinId="9" hidden="1"/>
    <cellStyle name="Hipervínculo visitado" xfId="5114" builtinId="9" hidden="1"/>
    <cellStyle name="Hipervínculo visitado" xfId="5116" builtinId="9" hidden="1"/>
    <cellStyle name="Hipervínculo visitado" xfId="5118" builtinId="9" hidden="1"/>
    <cellStyle name="Hipervínculo visitado" xfId="5120" builtinId="9" hidden="1"/>
    <cellStyle name="Hipervínculo visitado" xfId="5122" builtinId="9" hidden="1"/>
    <cellStyle name="Hipervínculo visitado" xfId="5124" builtinId="9" hidden="1"/>
    <cellStyle name="Hipervínculo visitado" xfId="5126" builtinId="9" hidden="1"/>
    <cellStyle name="Hipervínculo visitado" xfId="5128" builtinId="9" hidden="1"/>
    <cellStyle name="Hipervínculo visitado" xfId="5130" builtinId="9" hidden="1"/>
    <cellStyle name="Hipervínculo visitado" xfId="5132" builtinId="9" hidden="1"/>
    <cellStyle name="Hipervínculo visitado" xfId="5134" builtinId="9" hidden="1"/>
    <cellStyle name="Hipervínculo visitado" xfId="5136" builtinId="9" hidden="1"/>
    <cellStyle name="Hipervínculo visitado" xfId="5138" builtinId="9" hidden="1"/>
    <cellStyle name="Hipervínculo visitado" xfId="5140" builtinId="9" hidden="1"/>
    <cellStyle name="Hipervínculo visitado" xfId="5142" builtinId="9" hidden="1"/>
    <cellStyle name="Hipervínculo visitado" xfId="5144" builtinId="9" hidden="1"/>
    <cellStyle name="Hipervínculo visitado" xfId="5146" builtinId="9" hidden="1"/>
    <cellStyle name="Hipervínculo visitado" xfId="5148" builtinId="9" hidden="1"/>
    <cellStyle name="Hipervínculo visitado" xfId="5150" builtinId="9" hidden="1"/>
    <cellStyle name="Hipervínculo visitado" xfId="5152" builtinId="9" hidden="1"/>
    <cellStyle name="Hipervínculo visitado" xfId="5154" builtinId="9" hidden="1"/>
    <cellStyle name="Hipervínculo visitado" xfId="5156" builtinId="9" hidden="1"/>
    <cellStyle name="Hipervínculo visitado" xfId="5158" builtinId="9" hidden="1"/>
    <cellStyle name="Hipervínculo visitado" xfId="5160" builtinId="9" hidden="1"/>
    <cellStyle name="Hipervínculo visitado" xfId="5162" builtinId="9" hidden="1"/>
    <cellStyle name="Hipervínculo visitado" xfId="5164" builtinId="9" hidden="1"/>
    <cellStyle name="Hipervínculo visitado" xfId="5166" builtinId="9" hidden="1"/>
    <cellStyle name="Hipervínculo visitado" xfId="5168" builtinId="9" hidden="1"/>
    <cellStyle name="Hipervínculo visitado" xfId="5170" builtinId="9" hidden="1"/>
    <cellStyle name="Hipervínculo visitado" xfId="5172" builtinId="9" hidden="1"/>
    <cellStyle name="Hipervínculo visitado" xfId="5174" builtinId="9" hidden="1"/>
    <cellStyle name="Hipervínculo visitado" xfId="5176" builtinId="9" hidden="1"/>
    <cellStyle name="Hipervínculo visitado" xfId="5178" builtinId="9" hidden="1"/>
    <cellStyle name="Hipervínculo visitado" xfId="5180" builtinId="9" hidden="1"/>
    <cellStyle name="Hipervínculo visitado" xfId="5182" builtinId="9" hidden="1"/>
    <cellStyle name="Hipervínculo visitado" xfId="5184" builtinId="9" hidden="1"/>
    <cellStyle name="Hipervínculo visitado" xfId="5186" builtinId="9" hidden="1"/>
    <cellStyle name="Hipervínculo visitado" xfId="5188" builtinId="9" hidden="1"/>
    <cellStyle name="Hipervínculo visitado" xfId="5190" builtinId="9" hidden="1"/>
    <cellStyle name="Hipervínculo visitado" xfId="5192" builtinId="9" hidden="1"/>
    <cellStyle name="Hipervínculo visitado" xfId="5194" builtinId="9" hidden="1"/>
    <cellStyle name="Hipervínculo visitado" xfId="5196" builtinId="9" hidden="1"/>
    <cellStyle name="Hipervínculo visitado" xfId="5198" builtinId="9" hidden="1"/>
    <cellStyle name="Hipervínculo visitado" xfId="5200" builtinId="9" hidden="1"/>
    <cellStyle name="Hipervínculo visitado" xfId="5202" builtinId="9" hidden="1"/>
    <cellStyle name="Hipervínculo visitado" xfId="5204" builtinId="9" hidden="1"/>
    <cellStyle name="Hipervínculo visitado" xfId="5206" builtinId="9" hidden="1"/>
    <cellStyle name="Hipervínculo visitado" xfId="5208" builtinId="9" hidden="1"/>
    <cellStyle name="Hipervínculo visitado" xfId="5210" builtinId="9" hidden="1"/>
    <cellStyle name="Hipervínculo visitado" xfId="5212" builtinId="9" hidden="1"/>
    <cellStyle name="Hipervínculo visitado" xfId="5214" builtinId="9" hidden="1"/>
    <cellStyle name="Hipervínculo visitado" xfId="5216" builtinId="9" hidden="1"/>
    <cellStyle name="Hipervínculo visitado" xfId="5218" builtinId="9" hidden="1"/>
    <cellStyle name="Hipervínculo visitado" xfId="5220" builtinId="9" hidden="1"/>
    <cellStyle name="Hipervínculo visitado" xfId="5222" builtinId="9" hidden="1"/>
    <cellStyle name="Hipervínculo visitado" xfId="5224" builtinId="9" hidden="1"/>
    <cellStyle name="Hipervínculo visitado" xfId="5226" builtinId="9" hidden="1"/>
    <cellStyle name="Hipervínculo visitado" xfId="5228" builtinId="9" hidden="1"/>
    <cellStyle name="Hipervínculo visitado" xfId="5230" builtinId="9" hidden="1"/>
    <cellStyle name="Hipervínculo visitado" xfId="5232" builtinId="9" hidden="1"/>
    <cellStyle name="Hipervínculo visitado" xfId="5234" builtinId="9" hidden="1"/>
    <cellStyle name="Hipervínculo visitado" xfId="5236" builtinId="9" hidden="1"/>
    <cellStyle name="Hipervínculo visitado" xfId="5238" builtinId="9" hidden="1"/>
    <cellStyle name="Hipervínculo visitado" xfId="5240" builtinId="9" hidden="1"/>
    <cellStyle name="Hipervínculo visitado" xfId="5242" builtinId="9" hidden="1"/>
    <cellStyle name="Hipervínculo visitado" xfId="5244" builtinId="9" hidden="1"/>
    <cellStyle name="Hipervínculo visitado" xfId="5246" builtinId="9" hidden="1"/>
    <cellStyle name="Hipervínculo visitado" xfId="5248" builtinId="9" hidden="1"/>
    <cellStyle name="Hipervínculo visitado" xfId="5250" builtinId="9" hidden="1"/>
    <cellStyle name="Hipervínculo visitado" xfId="5252" builtinId="9" hidden="1"/>
    <cellStyle name="Hipervínculo visitado" xfId="5254" builtinId="9" hidden="1"/>
    <cellStyle name="Hipervínculo visitado" xfId="5256" builtinId="9" hidden="1"/>
    <cellStyle name="Hipervínculo visitado" xfId="5258" builtinId="9" hidden="1"/>
    <cellStyle name="Hipervínculo visitado" xfId="5260" builtinId="9" hidden="1"/>
    <cellStyle name="Hipervínculo visitado" xfId="5262" builtinId="9" hidden="1"/>
    <cellStyle name="Hipervínculo visitado" xfId="5264" builtinId="9" hidden="1"/>
    <cellStyle name="Hipervínculo visitado" xfId="5266" builtinId="9" hidden="1"/>
    <cellStyle name="Hipervínculo visitado" xfId="5268" builtinId="9" hidden="1"/>
    <cellStyle name="Hipervínculo visitado" xfId="5270" builtinId="9" hidden="1"/>
    <cellStyle name="Hipervínculo visitado" xfId="5272" builtinId="9" hidden="1"/>
    <cellStyle name="Hipervínculo visitado" xfId="5274" builtinId="9" hidden="1"/>
    <cellStyle name="Hipervínculo visitado" xfId="5276" builtinId="9" hidden="1"/>
    <cellStyle name="Hipervínculo visitado" xfId="5278" builtinId="9" hidden="1"/>
    <cellStyle name="Hipervínculo visitado" xfId="5280" builtinId="9" hidden="1"/>
    <cellStyle name="Hipervínculo visitado" xfId="5282" builtinId="9" hidden="1"/>
    <cellStyle name="Hipervínculo visitado" xfId="5284" builtinId="9" hidden="1"/>
    <cellStyle name="Hipervínculo visitado" xfId="5286" builtinId="9" hidden="1"/>
    <cellStyle name="Hipervínculo visitado" xfId="5288" builtinId="9" hidden="1"/>
    <cellStyle name="Hipervínculo visitado" xfId="5290" builtinId="9" hidden="1"/>
    <cellStyle name="Hipervínculo visitado" xfId="5292" builtinId="9" hidden="1"/>
    <cellStyle name="Hipervínculo visitado" xfId="5294" builtinId="9" hidden="1"/>
    <cellStyle name="Hipervínculo visitado" xfId="5296" builtinId="9" hidden="1"/>
    <cellStyle name="Hipervínculo visitado" xfId="5298" builtinId="9" hidden="1"/>
    <cellStyle name="Hipervínculo visitado" xfId="5300" builtinId="9" hidden="1"/>
    <cellStyle name="Hipervínculo visitado" xfId="5302" builtinId="9" hidden="1"/>
    <cellStyle name="Hipervínculo visitado" xfId="5304" builtinId="9" hidden="1"/>
    <cellStyle name="Hipervínculo visitado" xfId="5306" builtinId="9" hidden="1"/>
    <cellStyle name="Hipervínculo visitado" xfId="5308" builtinId="9" hidden="1"/>
    <cellStyle name="Hipervínculo visitado" xfId="5310" builtinId="9" hidden="1"/>
    <cellStyle name="Hipervínculo visitado" xfId="5312" builtinId="9" hidden="1"/>
    <cellStyle name="Hipervínculo visitado" xfId="5314" builtinId="9" hidden="1"/>
    <cellStyle name="Hipervínculo visitado" xfId="5316" builtinId="9" hidden="1"/>
    <cellStyle name="Hipervínculo visitado" xfId="5318" builtinId="9" hidden="1"/>
    <cellStyle name="Hipervínculo visitado" xfId="5320" builtinId="9" hidden="1"/>
    <cellStyle name="Hipervínculo visitado" xfId="5322" builtinId="9" hidden="1"/>
    <cellStyle name="Hipervínculo visitado" xfId="5324" builtinId="9" hidden="1"/>
    <cellStyle name="Hipervínculo visitado" xfId="5326" builtinId="9" hidden="1"/>
    <cellStyle name="Hipervínculo visitado" xfId="5328" builtinId="9" hidden="1"/>
    <cellStyle name="Hipervínculo visitado" xfId="5330" builtinId="9" hidden="1"/>
    <cellStyle name="Hipervínculo visitado" xfId="5332" builtinId="9" hidden="1"/>
    <cellStyle name="Hipervínculo visitado" xfId="5334" builtinId="9" hidden="1"/>
    <cellStyle name="Hipervínculo visitado" xfId="5336" builtinId="9" hidden="1"/>
    <cellStyle name="Hipervínculo visitado" xfId="5338" builtinId="9" hidden="1"/>
    <cellStyle name="Hipervínculo visitado" xfId="5340" builtinId="9" hidden="1"/>
    <cellStyle name="Hipervínculo visitado" xfId="5342" builtinId="9" hidden="1"/>
    <cellStyle name="Hipervínculo visitado" xfId="5344" builtinId="9" hidden="1"/>
    <cellStyle name="Hipervínculo visitado" xfId="5346" builtinId="9" hidden="1"/>
    <cellStyle name="Hipervínculo visitado" xfId="5348" builtinId="9" hidden="1"/>
    <cellStyle name="Hipervínculo visitado" xfId="5350" builtinId="9" hidden="1"/>
    <cellStyle name="Hipervínculo visitado" xfId="5352" builtinId="9" hidden="1"/>
    <cellStyle name="Hipervínculo visitado" xfId="5354" builtinId="9" hidden="1"/>
    <cellStyle name="Hipervínculo visitado" xfId="5356" builtinId="9" hidden="1"/>
    <cellStyle name="Hipervínculo visitado" xfId="5358" builtinId="9" hidden="1"/>
    <cellStyle name="Hipervínculo visitado" xfId="5360" builtinId="9" hidden="1"/>
    <cellStyle name="Hipervínculo visitado" xfId="5362" builtinId="9" hidden="1"/>
    <cellStyle name="Hipervínculo visitado" xfId="5364" builtinId="9" hidden="1"/>
    <cellStyle name="Hipervínculo visitado" xfId="5366" builtinId="9" hidden="1"/>
    <cellStyle name="Hipervínculo visitado" xfId="5368" builtinId="9" hidden="1"/>
    <cellStyle name="Hipervínculo visitado" xfId="5370" builtinId="9" hidden="1"/>
    <cellStyle name="Hipervínculo visitado" xfId="5372" builtinId="9" hidden="1"/>
    <cellStyle name="Hipervínculo visitado" xfId="5374" builtinId="9" hidden="1"/>
    <cellStyle name="Hipervínculo visitado" xfId="5376" builtinId="9" hidden="1"/>
    <cellStyle name="Hipervínculo visitado" xfId="5378" builtinId="9" hidden="1"/>
    <cellStyle name="Hipervínculo visitado" xfId="5380" builtinId="9" hidden="1"/>
    <cellStyle name="Hipervínculo visitado" xfId="5382" builtinId="9" hidden="1"/>
    <cellStyle name="Hipervínculo visitado" xfId="5384" builtinId="9" hidden="1"/>
    <cellStyle name="Hipervínculo visitado" xfId="5386" builtinId="9" hidden="1"/>
    <cellStyle name="Hipervínculo visitado" xfId="5388" builtinId="9" hidden="1"/>
    <cellStyle name="Hipervínculo visitado" xfId="5390" builtinId="9" hidden="1"/>
    <cellStyle name="Hipervínculo visitado" xfId="5392" builtinId="9" hidden="1"/>
    <cellStyle name="Hipervínculo visitado" xfId="5394" builtinId="9" hidden="1"/>
    <cellStyle name="Hipervínculo visitado" xfId="5396" builtinId="9" hidden="1"/>
    <cellStyle name="Hipervínculo visitado" xfId="5398" builtinId="9" hidden="1"/>
    <cellStyle name="Hipervínculo visitado" xfId="5400" builtinId="9" hidden="1"/>
    <cellStyle name="Hipervínculo visitado" xfId="5402" builtinId="9" hidden="1"/>
    <cellStyle name="Hipervínculo visitado" xfId="5404" builtinId="9" hidden="1"/>
    <cellStyle name="Hipervínculo visitado" xfId="5406" builtinId="9" hidden="1"/>
    <cellStyle name="Hipervínculo visitado" xfId="5408" builtinId="9" hidden="1"/>
    <cellStyle name="Hipervínculo visitado" xfId="5410" builtinId="9" hidden="1"/>
    <cellStyle name="Hipervínculo visitado" xfId="5412" builtinId="9" hidden="1"/>
    <cellStyle name="Hipervínculo visitado" xfId="5414" builtinId="9" hidden="1"/>
    <cellStyle name="Hipervínculo visitado" xfId="5416" builtinId="9" hidden="1"/>
    <cellStyle name="Hipervínculo visitado" xfId="5418" builtinId="9" hidden="1"/>
    <cellStyle name="Hipervínculo visitado" xfId="5420" builtinId="9" hidden="1"/>
    <cellStyle name="Hipervínculo visitado" xfId="5422" builtinId="9" hidden="1"/>
    <cellStyle name="Hipervínculo visitado" xfId="5424" builtinId="9" hidden="1"/>
    <cellStyle name="Hipervínculo visitado" xfId="5426" builtinId="9" hidden="1"/>
    <cellStyle name="Hipervínculo visitado" xfId="5428" builtinId="9" hidden="1"/>
    <cellStyle name="Hipervínculo visitado" xfId="5430" builtinId="9" hidden="1"/>
    <cellStyle name="Hipervínculo visitado" xfId="5432" builtinId="9" hidden="1"/>
    <cellStyle name="Hipervínculo visitado" xfId="5434" builtinId="9" hidden="1"/>
    <cellStyle name="Hipervínculo visitado" xfId="5436" builtinId="9" hidden="1"/>
    <cellStyle name="Hipervínculo visitado" xfId="5438" builtinId="9" hidden="1"/>
    <cellStyle name="Hipervínculo visitado" xfId="5440" builtinId="9" hidden="1"/>
    <cellStyle name="Hipervínculo visitado" xfId="5442" builtinId="9" hidden="1"/>
    <cellStyle name="Hipervínculo visitado" xfId="5444" builtinId="9" hidden="1"/>
    <cellStyle name="Hipervínculo visitado" xfId="5446" builtinId="9" hidden="1"/>
    <cellStyle name="Hipervínculo visitado" xfId="5448" builtinId="9" hidden="1"/>
    <cellStyle name="Hipervínculo visitado" xfId="5450" builtinId="9" hidden="1"/>
    <cellStyle name="Hipervínculo visitado" xfId="5452" builtinId="9" hidden="1"/>
    <cellStyle name="Hipervínculo visitado" xfId="5454" builtinId="9" hidden="1"/>
    <cellStyle name="Hipervínculo visitado" xfId="5456" builtinId="9" hidden="1"/>
    <cellStyle name="Hipervínculo visitado" xfId="5458" builtinId="9" hidden="1"/>
    <cellStyle name="Hipervínculo visitado" xfId="5460" builtinId="9" hidden="1"/>
    <cellStyle name="Hipervínculo visitado" xfId="5462" builtinId="9" hidden="1"/>
    <cellStyle name="Hipervínculo visitado" xfId="5464" builtinId="9" hidden="1"/>
    <cellStyle name="Hipervínculo visitado" xfId="5466" builtinId="9" hidden="1"/>
    <cellStyle name="Hipervínculo visitado" xfId="5468" builtinId="9" hidden="1"/>
    <cellStyle name="Hipervínculo visitado" xfId="5470" builtinId="9" hidden="1"/>
    <cellStyle name="Hipervínculo visitado" xfId="5472" builtinId="9" hidden="1"/>
    <cellStyle name="Hipervínculo visitado" xfId="5474" builtinId="9" hidden="1"/>
    <cellStyle name="Hipervínculo visitado" xfId="5476" builtinId="9" hidden="1"/>
    <cellStyle name="Hipervínculo visitado" xfId="5478" builtinId="9" hidden="1"/>
    <cellStyle name="Hipervínculo visitado" xfId="5480" builtinId="9" hidden="1"/>
    <cellStyle name="Hipervínculo visitado" xfId="5482" builtinId="9" hidden="1"/>
    <cellStyle name="Hipervínculo visitado" xfId="5484" builtinId="9" hidden="1"/>
    <cellStyle name="Hipervínculo visitado" xfId="5486" builtinId="9" hidden="1"/>
    <cellStyle name="Hipervínculo visitado" xfId="5488" builtinId="9" hidden="1"/>
    <cellStyle name="Hipervínculo visitado" xfId="5490" builtinId="9" hidden="1"/>
    <cellStyle name="Hipervínculo visitado" xfId="5492" builtinId="9" hidden="1"/>
    <cellStyle name="Hipervínculo visitado" xfId="5494" builtinId="9" hidden="1"/>
    <cellStyle name="Hipervínculo visitado" xfId="5496" builtinId="9" hidden="1"/>
    <cellStyle name="Hipervínculo visitado" xfId="5498" builtinId="9" hidden="1"/>
    <cellStyle name="Hipervínculo visitado" xfId="5500" builtinId="9" hidden="1"/>
    <cellStyle name="Hipervínculo visitado" xfId="5502" builtinId="9" hidden="1"/>
    <cellStyle name="Hipervínculo visitado" xfId="5504" builtinId="9" hidden="1"/>
    <cellStyle name="Hipervínculo visitado" xfId="5506" builtinId="9" hidden="1"/>
    <cellStyle name="Hipervínculo visitado" xfId="5508" builtinId="9" hidden="1"/>
    <cellStyle name="Hipervínculo visitado" xfId="5510" builtinId="9" hidden="1"/>
    <cellStyle name="Hipervínculo visitado" xfId="5512" builtinId="9" hidden="1"/>
    <cellStyle name="Hipervínculo visitado" xfId="5514" builtinId="9" hidden="1"/>
    <cellStyle name="Hipervínculo visitado" xfId="5516" builtinId="9" hidden="1"/>
    <cellStyle name="Hipervínculo visitado" xfId="5518" builtinId="9" hidden="1"/>
    <cellStyle name="Hipervínculo visitado" xfId="5520" builtinId="9" hidden="1"/>
    <cellStyle name="Hipervínculo visitado" xfId="5522" builtinId="9" hidden="1"/>
    <cellStyle name="Hipervínculo visitado" xfId="5524" builtinId="9" hidden="1"/>
    <cellStyle name="Hipervínculo visitado" xfId="5526" builtinId="9" hidden="1"/>
    <cellStyle name="Hipervínculo visitado" xfId="5528" builtinId="9" hidden="1"/>
    <cellStyle name="Hipervínculo visitado" xfId="5530" builtinId="9" hidden="1"/>
    <cellStyle name="Hipervínculo visitado" xfId="5532" builtinId="9" hidden="1"/>
    <cellStyle name="Hipervínculo visitado" xfId="5534" builtinId="9" hidden="1"/>
    <cellStyle name="Hipervínculo visitado" xfId="5536" builtinId="9" hidden="1"/>
    <cellStyle name="Hipervínculo visitado" xfId="5538" builtinId="9" hidden="1"/>
    <cellStyle name="Hipervínculo visitado" xfId="5540" builtinId="9" hidden="1"/>
    <cellStyle name="Hipervínculo visitado" xfId="5542" builtinId="9" hidden="1"/>
    <cellStyle name="Hipervínculo visitado" xfId="5544" builtinId="9" hidden="1"/>
    <cellStyle name="Hipervínculo visitado" xfId="5546" builtinId="9" hidden="1"/>
    <cellStyle name="Hipervínculo visitado" xfId="5548" builtinId="9" hidden="1"/>
    <cellStyle name="Hipervínculo visitado" xfId="5550" builtinId="9" hidden="1"/>
    <cellStyle name="Hipervínculo visitado" xfId="5552" builtinId="9" hidden="1"/>
    <cellStyle name="Hipervínculo visitado" xfId="5554" builtinId="9" hidden="1"/>
    <cellStyle name="Hipervínculo visitado" xfId="5556" builtinId="9" hidden="1"/>
    <cellStyle name="Hipervínculo visitado" xfId="5558" builtinId="9" hidden="1"/>
    <cellStyle name="Hipervínculo visitado" xfId="5560" builtinId="9" hidden="1"/>
    <cellStyle name="Hipervínculo visitado" xfId="5562" builtinId="9" hidden="1"/>
    <cellStyle name="Hipervínculo visitado" xfId="5564" builtinId="9" hidden="1"/>
    <cellStyle name="Hipervínculo visitado" xfId="5566" builtinId="9" hidden="1"/>
    <cellStyle name="Hipervínculo visitado" xfId="5568" builtinId="9" hidden="1"/>
    <cellStyle name="Hipervínculo visitado" xfId="5570" builtinId="9" hidden="1"/>
    <cellStyle name="Hipervínculo visitado" xfId="5572" builtinId="9" hidden="1"/>
    <cellStyle name="Hipervínculo visitado" xfId="5574" builtinId="9" hidden="1"/>
    <cellStyle name="Hipervínculo visitado" xfId="5576" builtinId="9" hidden="1"/>
    <cellStyle name="Hipervínculo visitado" xfId="5578" builtinId="9" hidden="1"/>
    <cellStyle name="Hipervínculo visitado" xfId="5580" builtinId="9" hidden="1"/>
    <cellStyle name="Hipervínculo visitado" xfId="5582" builtinId="9" hidden="1"/>
    <cellStyle name="Hipervínculo visitado" xfId="5584" builtinId="9" hidden="1"/>
    <cellStyle name="Hipervínculo visitado" xfId="5586" builtinId="9" hidden="1"/>
    <cellStyle name="Hipervínculo visitado" xfId="5588" builtinId="9" hidden="1"/>
    <cellStyle name="Hipervínculo visitado" xfId="5590" builtinId="9" hidden="1"/>
    <cellStyle name="Hipervínculo visitado" xfId="5592" builtinId="9" hidden="1"/>
    <cellStyle name="Hipervínculo visitado" xfId="5594" builtinId="9" hidden="1"/>
    <cellStyle name="Hipervínculo visitado" xfId="5596" builtinId="9" hidden="1"/>
    <cellStyle name="Hipervínculo visitado" xfId="5598" builtinId="9" hidden="1"/>
    <cellStyle name="Hipervínculo visitado" xfId="5600" builtinId="9" hidden="1"/>
    <cellStyle name="Hipervínculo visitado" xfId="5602" builtinId="9" hidden="1"/>
    <cellStyle name="Hipervínculo visitado" xfId="5604" builtinId="9" hidden="1"/>
    <cellStyle name="Hipervínculo visitado" xfId="5606" builtinId="9" hidden="1"/>
    <cellStyle name="Hipervínculo visitado" xfId="5608" builtinId="9" hidden="1"/>
    <cellStyle name="Hipervínculo visitado" xfId="5610" builtinId="9" hidden="1"/>
    <cellStyle name="Hipervínculo visitado" xfId="5612" builtinId="9" hidden="1"/>
    <cellStyle name="Hipervínculo visitado" xfId="5614" builtinId="9" hidden="1"/>
    <cellStyle name="Hipervínculo visitado" xfId="5616" builtinId="9" hidden="1"/>
    <cellStyle name="Hipervínculo visitado" xfId="5618" builtinId="9" hidden="1"/>
    <cellStyle name="Hipervínculo visitado" xfId="5620" builtinId="9" hidden="1"/>
    <cellStyle name="Hipervínculo visitado" xfId="5622" builtinId="9" hidden="1"/>
    <cellStyle name="Hipervínculo visitado" xfId="5624" builtinId="9" hidden="1"/>
    <cellStyle name="Hipervínculo visitado" xfId="5626" builtinId="9" hidden="1"/>
    <cellStyle name="Hipervínculo visitado" xfId="5628" builtinId="9" hidden="1"/>
    <cellStyle name="Hipervínculo visitado" xfId="5630" builtinId="9" hidden="1"/>
    <cellStyle name="Hipervínculo visitado" xfId="5632" builtinId="9" hidden="1"/>
    <cellStyle name="Hipervínculo visitado" xfId="5634" builtinId="9" hidden="1"/>
    <cellStyle name="Hipervínculo visitado" xfId="5636" builtinId="9" hidden="1"/>
    <cellStyle name="Hipervínculo visitado" xfId="5638" builtinId="9" hidden="1"/>
    <cellStyle name="Hipervínculo visitado" xfId="5640" builtinId="9" hidden="1"/>
    <cellStyle name="Hipervínculo visitado" xfId="5642" builtinId="9" hidden="1"/>
    <cellStyle name="Hipervínculo visitado" xfId="5644" builtinId="9" hidden="1"/>
    <cellStyle name="Hipervínculo visitado" xfId="5646" builtinId="9" hidden="1"/>
    <cellStyle name="Hipervínculo visitado" xfId="5648" builtinId="9" hidden="1"/>
    <cellStyle name="Hipervínculo visitado" xfId="5650" builtinId="9" hidden="1"/>
    <cellStyle name="Hipervínculo visitado" xfId="5652" builtinId="9" hidden="1"/>
    <cellStyle name="Hipervínculo visitado" xfId="5654" builtinId="9" hidden="1"/>
    <cellStyle name="Hipervínculo visitado" xfId="5656" builtinId="9" hidden="1"/>
    <cellStyle name="Hipervínculo visitado" xfId="5658" builtinId="9" hidden="1"/>
    <cellStyle name="Hipervínculo visitado" xfId="5660" builtinId="9" hidden="1"/>
    <cellStyle name="Hipervínculo visitado" xfId="5662" builtinId="9" hidden="1"/>
    <cellStyle name="Hipervínculo visitado" xfId="5664" builtinId="9" hidden="1"/>
    <cellStyle name="Hipervínculo visitado" xfId="5666" builtinId="9" hidden="1"/>
    <cellStyle name="Hipervínculo visitado" xfId="5668" builtinId="9" hidden="1"/>
    <cellStyle name="Hipervínculo visitado" xfId="5670" builtinId="9" hidden="1"/>
    <cellStyle name="Hipervínculo visitado" xfId="5672" builtinId="9" hidden="1"/>
    <cellStyle name="Hipervínculo visitado" xfId="5674" builtinId="9" hidden="1"/>
    <cellStyle name="Hipervínculo visitado" xfId="5676" builtinId="9" hidden="1"/>
    <cellStyle name="Hipervínculo visitado" xfId="5678" builtinId="9" hidden="1"/>
    <cellStyle name="Hipervínculo visitado" xfId="5680" builtinId="9" hidden="1"/>
    <cellStyle name="Hipervínculo visitado" xfId="5682" builtinId="9" hidden="1"/>
    <cellStyle name="Hipervínculo visitado" xfId="5684" builtinId="9" hidden="1"/>
    <cellStyle name="Hipervínculo visitado" xfId="5686" builtinId="9" hidden="1"/>
    <cellStyle name="Hipervínculo visitado" xfId="5688" builtinId="9" hidden="1"/>
    <cellStyle name="Hipervínculo visitado" xfId="5690" builtinId="9" hidden="1"/>
    <cellStyle name="Hipervínculo visitado" xfId="5692" builtinId="9" hidden="1"/>
    <cellStyle name="Hipervínculo visitado" xfId="5694" builtinId="9" hidden="1"/>
    <cellStyle name="Hipervínculo visitado" xfId="5696" builtinId="9" hidden="1"/>
    <cellStyle name="Hipervínculo visitado" xfId="5698" builtinId="9" hidden="1"/>
    <cellStyle name="Hipervínculo visitado" xfId="5700" builtinId="9" hidden="1"/>
    <cellStyle name="Hipervínculo visitado" xfId="5702" builtinId="9" hidden="1"/>
    <cellStyle name="Hipervínculo visitado" xfId="5704" builtinId="9" hidden="1"/>
    <cellStyle name="Hipervínculo visitado" xfId="5706" builtinId="9" hidden="1"/>
    <cellStyle name="Hipervínculo visitado" xfId="5708" builtinId="9" hidden="1"/>
    <cellStyle name="Hipervínculo visitado" xfId="5710" builtinId="9" hidden="1"/>
    <cellStyle name="Hipervínculo visitado" xfId="5712" builtinId="9" hidden="1"/>
    <cellStyle name="Hipervínculo visitado" xfId="5714" builtinId="9" hidden="1"/>
    <cellStyle name="Hipervínculo visitado" xfId="5716" builtinId="9" hidden="1"/>
    <cellStyle name="Hipervínculo visitado" xfId="5718" builtinId="9" hidden="1"/>
    <cellStyle name="Hipervínculo visitado" xfId="5720" builtinId="9" hidden="1"/>
    <cellStyle name="Hipervínculo visitado" xfId="5722" builtinId="9" hidden="1"/>
    <cellStyle name="Hipervínculo visitado" xfId="5724" builtinId="9" hidden="1"/>
    <cellStyle name="Hipervínculo visitado" xfId="5726" builtinId="9" hidden="1"/>
    <cellStyle name="Hipervínculo visitado" xfId="5728" builtinId="9" hidden="1"/>
    <cellStyle name="Hipervínculo visitado" xfId="5730" builtinId="9" hidden="1"/>
    <cellStyle name="Hipervínculo visitado" xfId="5732" builtinId="9" hidden="1"/>
    <cellStyle name="Hipervínculo visitado" xfId="5734" builtinId="9" hidden="1"/>
    <cellStyle name="Hipervínculo visitado" xfId="5736" builtinId="9" hidden="1"/>
    <cellStyle name="Hipervínculo visitado" xfId="5738" builtinId="9" hidden="1"/>
    <cellStyle name="Hipervínculo visitado" xfId="5740" builtinId="9" hidden="1"/>
    <cellStyle name="Hipervínculo visitado" xfId="5742" builtinId="9" hidden="1"/>
    <cellStyle name="Hipervínculo visitado" xfId="5744" builtinId="9" hidden="1"/>
    <cellStyle name="Hipervínculo visitado" xfId="5746" builtinId="9" hidden="1"/>
    <cellStyle name="Hipervínculo visitado" xfId="5748" builtinId="9" hidden="1"/>
    <cellStyle name="Hipervínculo visitado" xfId="5750" builtinId="9" hidden="1"/>
    <cellStyle name="Hipervínculo visitado" xfId="5752" builtinId="9" hidden="1"/>
    <cellStyle name="Hipervínculo visitado" xfId="5754" builtinId="9" hidden="1"/>
    <cellStyle name="Hipervínculo visitado" xfId="5756" builtinId="9" hidden="1"/>
    <cellStyle name="Hipervínculo visitado" xfId="5758" builtinId="9" hidden="1"/>
    <cellStyle name="Hipervínculo visitado" xfId="5760" builtinId="9" hidden="1"/>
    <cellStyle name="Hipervínculo visitado" xfId="5762" builtinId="9" hidden="1"/>
    <cellStyle name="Hipervínculo visitado" xfId="5764" builtinId="9" hidden="1"/>
    <cellStyle name="Hipervínculo visitado" xfId="5766" builtinId="9" hidden="1"/>
    <cellStyle name="Hipervínculo visitado" xfId="5768" builtinId="9" hidden="1"/>
    <cellStyle name="Hipervínculo visitado" xfId="5770" builtinId="9" hidden="1"/>
    <cellStyle name="Hipervínculo visitado" xfId="5772" builtinId="9" hidden="1"/>
    <cellStyle name="Hipervínculo visitado" xfId="5774" builtinId="9" hidden="1"/>
    <cellStyle name="Hipervínculo visitado" xfId="5776" builtinId="9" hidden="1"/>
    <cellStyle name="Hipervínculo visitado" xfId="5778" builtinId="9" hidden="1"/>
    <cellStyle name="Hipervínculo visitado" xfId="5780" builtinId="9" hidden="1"/>
    <cellStyle name="Hipervínculo visitado" xfId="5782" builtinId="9" hidden="1"/>
    <cellStyle name="Hipervínculo visitado" xfId="5784" builtinId="9" hidden="1"/>
    <cellStyle name="Hipervínculo visitado" xfId="5786" builtinId="9" hidden="1"/>
    <cellStyle name="Hipervínculo visitado" xfId="5788" builtinId="9" hidden="1"/>
    <cellStyle name="Hipervínculo visitado" xfId="5790" builtinId="9" hidden="1"/>
    <cellStyle name="Hipervínculo visitado" xfId="5792" builtinId="9" hidden="1"/>
    <cellStyle name="Hipervínculo visitado" xfId="5794" builtinId="9" hidden="1"/>
    <cellStyle name="Hipervínculo visitado" xfId="5796" builtinId="9" hidden="1"/>
    <cellStyle name="Hipervínculo visitado" xfId="5798" builtinId="9" hidden="1"/>
    <cellStyle name="Hipervínculo visitado" xfId="5800" builtinId="9" hidden="1"/>
    <cellStyle name="Hipervínculo visitado" xfId="5802" builtinId="9" hidden="1"/>
    <cellStyle name="Hipervínculo visitado" xfId="5804" builtinId="9" hidden="1"/>
    <cellStyle name="Hipervínculo visitado" xfId="5806" builtinId="9" hidden="1"/>
    <cellStyle name="Hipervínculo visitado" xfId="5808" builtinId="9" hidden="1"/>
    <cellStyle name="Hipervínculo visitado" xfId="5810" builtinId="9" hidden="1"/>
    <cellStyle name="Hipervínculo visitado" xfId="5812" builtinId="9" hidden="1"/>
    <cellStyle name="Hipervínculo visitado" xfId="5814" builtinId="9" hidden="1"/>
    <cellStyle name="Hipervínculo visitado" xfId="5816" builtinId="9" hidden="1"/>
    <cellStyle name="Hipervínculo visitado" xfId="5818" builtinId="9" hidden="1"/>
    <cellStyle name="Hipervínculo visitado" xfId="5820" builtinId="9" hidden="1"/>
    <cellStyle name="Hipervínculo visitado" xfId="5822" builtinId="9" hidden="1"/>
    <cellStyle name="Hipervínculo visitado" xfId="5824" builtinId="9" hidden="1"/>
    <cellStyle name="Hipervínculo visitado" xfId="5826" builtinId="9" hidden="1"/>
    <cellStyle name="Hipervínculo visitado" xfId="5828" builtinId="9" hidden="1"/>
    <cellStyle name="Hipervínculo visitado" xfId="5830" builtinId="9" hidden="1"/>
    <cellStyle name="Hipervínculo visitado" xfId="5832" builtinId="9" hidden="1"/>
    <cellStyle name="Hipervínculo visitado" xfId="5834" builtinId="9" hidden="1"/>
    <cellStyle name="Hipervínculo visitado" xfId="5836" builtinId="9" hidden="1"/>
    <cellStyle name="Hipervínculo visitado" xfId="5838" builtinId="9" hidden="1"/>
    <cellStyle name="Hipervínculo visitado" xfId="5840" builtinId="9" hidden="1"/>
    <cellStyle name="Hipervínculo visitado" xfId="5842" builtinId="9" hidden="1"/>
    <cellStyle name="Hipervínculo visitado" xfId="5844" builtinId="9" hidden="1"/>
    <cellStyle name="Hipervínculo visitado" xfId="5846" builtinId="9" hidden="1"/>
    <cellStyle name="Hipervínculo visitado" xfId="5848" builtinId="9" hidden="1"/>
    <cellStyle name="Hipervínculo visitado" xfId="5850" builtinId="9" hidden="1"/>
    <cellStyle name="Hipervínculo visitado" xfId="5852" builtinId="9" hidden="1"/>
    <cellStyle name="Hipervínculo visitado" xfId="5854" builtinId="9" hidden="1"/>
    <cellStyle name="Hipervínculo visitado" xfId="5856" builtinId="9" hidden="1"/>
    <cellStyle name="Hipervínculo visitado" xfId="5858" builtinId="9" hidden="1"/>
    <cellStyle name="Hipervínculo visitado" xfId="5860" builtinId="9" hidden="1"/>
    <cellStyle name="Hipervínculo visitado" xfId="5862" builtinId="9" hidden="1"/>
    <cellStyle name="Hipervínculo visitado" xfId="5864" builtinId="9" hidden="1"/>
    <cellStyle name="Hipervínculo visitado" xfId="5866" builtinId="9" hidden="1"/>
    <cellStyle name="Hipervínculo visitado" xfId="5868" builtinId="9" hidden="1"/>
    <cellStyle name="Hipervínculo visitado" xfId="5870" builtinId="9" hidden="1"/>
    <cellStyle name="Hipervínculo visitado" xfId="5872" builtinId="9" hidden="1"/>
    <cellStyle name="Hipervínculo visitado" xfId="5874" builtinId="9" hidden="1"/>
    <cellStyle name="Hipervínculo visitado" xfId="5876" builtinId="9" hidden="1"/>
    <cellStyle name="Hipervínculo visitado" xfId="5878" builtinId="9" hidden="1"/>
    <cellStyle name="Hipervínculo visitado" xfId="5880" builtinId="9" hidden="1"/>
    <cellStyle name="Hipervínculo visitado" xfId="5882" builtinId="9" hidden="1"/>
    <cellStyle name="Hipervínculo visitado" xfId="5884" builtinId="9" hidden="1"/>
    <cellStyle name="Hipervínculo visitado" xfId="5886" builtinId="9" hidden="1"/>
    <cellStyle name="Hipervínculo visitado" xfId="5888" builtinId="9" hidden="1"/>
    <cellStyle name="Hipervínculo visitado" xfId="5890" builtinId="9" hidden="1"/>
    <cellStyle name="Hipervínculo visitado" xfId="5892" builtinId="9" hidden="1"/>
    <cellStyle name="Hipervínculo visitado" xfId="5894" builtinId="9" hidden="1"/>
    <cellStyle name="Hipervínculo visitado" xfId="5896" builtinId="9" hidden="1"/>
    <cellStyle name="Hipervínculo visitado" xfId="5898" builtinId="9" hidden="1"/>
    <cellStyle name="Hipervínculo visitado" xfId="5900" builtinId="9" hidden="1"/>
    <cellStyle name="Hipervínculo visitado" xfId="5902" builtinId="9" hidden="1"/>
    <cellStyle name="Hipervínculo visitado" xfId="5904" builtinId="9" hidden="1"/>
    <cellStyle name="Hipervínculo visitado" xfId="5906" builtinId="9" hidden="1"/>
    <cellStyle name="Hipervínculo visitado" xfId="5908" builtinId="9" hidden="1"/>
    <cellStyle name="Hipervínculo visitado" xfId="5910" builtinId="9" hidden="1"/>
    <cellStyle name="Hipervínculo visitado" xfId="5912" builtinId="9" hidden="1"/>
    <cellStyle name="Hipervínculo visitado" xfId="5914" builtinId="9" hidden="1"/>
    <cellStyle name="Hipervínculo visitado" xfId="5916" builtinId="9" hidden="1"/>
    <cellStyle name="Hipervínculo visitado" xfId="5918" builtinId="9" hidden="1"/>
    <cellStyle name="Hipervínculo visitado" xfId="5920" builtinId="9" hidden="1"/>
    <cellStyle name="Hipervínculo visitado" xfId="5922" builtinId="9" hidden="1"/>
    <cellStyle name="Hipervínculo visitado" xfId="5924" builtinId="9" hidden="1"/>
    <cellStyle name="Hipervínculo visitado" xfId="5926" builtinId="9" hidden="1"/>
    <cellStyle name="Hipervínculo visitado" xfId="5928" builtinId="9" hidden="1"/>
    <cellStyle name="Hipervínculo visitado" xfId="5930" builtinId="9" hidden="1"/>
    <cellStyle name="Hipervínculo visitado" xfId="5932" builtinId="9" hidden="1"/>
    <cellStyle name="Hipervínculo visitado" xfId="5934" builtinId="9" hidden="1"/>
    <cellStyle name="Hipervínculo visitado" xfId="5936" builtinId="9" hidden="1"/>
    <cellStyle name="Hipervínculo visitado" xfId="5938" builtinId="9" hidden="1"/>
    <cellStyle name="Hipervínculo visitado" xfId="5940" builtinId="9" hidden="1"/>
    <cellStyle name="Hipervínculo visitado" xfId="5942" builtinId="9" hidden="1"/>
    <cellStyle name="Hipervínculo visitado" xfId="5944" builtinId="9" hidden="1"/>
    <cellStyle name="Hipervínculo visitado" xfId="5946" builtinId="9" hidden="1"/>
    <cellStyle name="Hipervínculo visitado" xfId="5948" builtinId="9" hidden="1"/>
    <cellStyle name="Hipervínculo visitado" xfId="5950" builtinId="9" hidden="1"/>
    <cellStyle name="Hipervínculo visitado" xfId="5952" builtinId="9" hidden="1"/>
    <cellStyle name="Hipervínculo visitado" xfId="5954" builtinId="9" hidden="1"/>
    <cellStyle name="Hipervínculo visitado" xfId="5956" builtinId="9" hidden="1"/>
    <cellStyle name="Hipervínculo visitado" xfId="5958" builtinId="9" hidden="1"/>
    <cellStyle name="Hipervínculo visitado" xfId="5960" builtinId="9" hidden="1"/>
    <cellStyle name="Hipervínculo visitado" xfId="5962" builtinId="9" hidden="1"/>
    <cellStyle name="Hipervínculo visitado" xfId="5964" builtinId="9" hidden="1"/>
    <cellStyle name="Hipervínculo visitado" xfId="5966" builtinId="9" hidden="1"/>
    <cellStyle name="Hipervínculo visitado" xfId="5968" builtinId="9" hidden="1"/>
    <cellStyle name="Hipervínculo visitado" xfId="5970" builtinId="9" hidden="1"/>
    <cellStyle name="Hipervínculo visitado" xfId="5972" builtinId="9" hidden="1"/>
    <cellStyle name="Hipervínculo visitado" xfId="5974" builtinId="9" hidden="1"/>
    <cellStyle name="Hipervínculo visitado" xfId="5976" builtinId="9" hidden="1"/>
    <cellStyle name="Hipervínculo visitado" xfId="5978" builtinId="9" hidden="1"/>
    <cellStyle name="Hipervínculo visitado" xfId="5980" builtinId="9" hidden="1"/>
    <cellStyle name="Hipervínculo visitado" xfId="5982" builtinId="9" hidden="1"/>
    <cellStyle name="Hipervínculo visitado" xfId="5984" builtinId="9" hidden="1"/>
    <cellStyle name="Hipervínculo visitado" xfId="5986" builtinId="9" hidden="1"/>
    <cellStyle name="Hipervínculo visitado" xfId="5988" builtinId="9" hidden="1"/>
    <cellStyle name="Hipervínculo visitado" xfId="5990" builtinId="9" hidden="1"/>
    <cellStyle name="Hipervínculo visitado" xfId="5992" builtinId="9" hidden="1"/>
    <cellStyle name="Hipervínculo visitado" xfId="5994" builtinId="9" hidden="1"/>
    <cellStyle name="Hipervínculo visitado" xfId="5996" builtinId="9" hidden="1"/>
    <cellStyle name="Hipervínculo visitado" xfId="5998" builtinId="9" hidden="1"/>
    <cellStyle name="Hipervínculo visitado" xfId="6000" builtinId="9" hidden="1"/>
    <cellStyle name="Hipervínculo visitado" xfId="6002" builtinId="9" hidden="1"/>
    <cellStyle name="Hipervínculo visitado" xfId="6004" builtinId="9" hidden="1"/>
    <cellStyle name="Hipervínculo visitado" xfId="6006" builtinId="9" hidden="1"/>
    <cellStyle name="Hipervínculo visitado" xfId="6008" builtinId="9" hidden="1"/>
    <cellStyle name="Hipervínculo visitado" xfId="6010" builtinId="9" hidden="1"/>
    <cellStyle name="Hipervínculo visitado" xfId="6012" builtinId="9" hidden="1"/>
    <cellStyle name="Hipervínculo visitado" xfId="6014" builtinId="9" hidden="1"/>
    <cellStyle name="Hipervínculo visitado" xfId="6016" builtinId="9" hidden="1"/>
    <cellStyle name="Hipervínculo visitado" xfId="6018" builtinId="9" hidden="1"/>
    <cellStyle name="Hipervínculo visitado" xfId="6020" builtinId="9" hidden="1"/>
    <cellStyle name="Hipervínculo visitado" xfId="6022" builtinId="9" hidden="1"/>
    <cellStyle name="Hipervínculo visitado" xfId="6024" builtinId="9" hidden="1"/>
    <cellStyle name="Hipervínculo visitado" xfId="6026" builtinId="9" hidden="1"/>
    <cellStyle name="Hipervínculo visitado" xfId="6028" builtinId="9" hidden="1"/>
    <cellStyle name="Hipervínculo visitado" xfId="6030" builtinId="9" hidden="1"/>
    <cellStyle name="Hipervínculo visitado" xfId="6032" builtinId="9" hidden="1"/>
    <cellStyle name="Hipervínculo visitado" xfId="6034" builtinId="9" hidden="1"/>
    <cellStyle name="Hipervínculo visitado" xfId="6036" builtinId="9" hidden="1"/>
    <cellStyle name="Hipervínculo visitado" xfId="6038" builtinId="9" hidden="1"/>
    <cellStyle name="Hipervínculo visitado" xfId="6040" builtinId="9" hidden="1"/>
    <cellStyle name="Hipervínculo visitado" xfId="6042" builtinId="9" hidden="1"/>
    <cellStyle name="Hipervínculo visitado" xfId="6044" builtinId="9" hidden="1"/>
    <cellStyle name="Hipervínculo visitado" xfId="6046" builtinId="9" hidden="1"/>
    <cellStyle name="Hipervínculo visitado" xfId="6048" builtinId="9" hidden="1"/>
    <cellStyle name="Hipervínculo visitado" xfId="6050" builtinId="9" hidden="1"/>
    <cellStyle name="Hipervínculo visitado" xfId="6052" builtinId="9" hidden="1"/>
    <cellStyle name="Hipervínculo visitado" xfId="6054" builtinId="9" hidden="1"/>
    <cellStyle name="Hipervínculo visitado" xfId="6056" builtinId="9" hidden="1"/>
    <cellStyle name="Hipervínculo visitado" xfId="6058" builtinId="9" hidden="1"/>
    <cellStyle name="Hipervínculo visitado" xfId="6060" builtinId="9" hidden="1"/>
    <cellStyle name="Hipervínculo visitado" xfId="6062" builtinId="9" hidden="1"/>
    <cellStyle name="Hipervínculo visitado" xfId="6064" builtinId="9" hidden="1"/>
    <cellStyle name="Hipervínculo visitado" xfId="6066" builtinId="9" hidden="1"/>
    <cellStyle name="Hipervínculo visitado" xfId="6068" builtinId="9" hidden="1"/>
    <cellStyle name="Hipervínculo visitado" xfId="6070" builtinId="9" hidden="1"/>
    <cellStyle name="Hipervínculo visitado" xfId="6072" builtinId="9" hidden="1"/>
    <cellStyle name="Hipervínculo visitado" xfId="6074" builtinId="9" hidden="1"/>
    <cellStyle name="Hipervínculo visitado" xfId="6076" builtinId="9" hidden="1"/>
    <cellStyle name="Hipervínculo visitado" xfId="6078" builtinId="9" hidden="1"/>
    <cellStyle name="Hipervínculo visitado" xfId="6080" builtinId="9" hidden="1"/>
    <cellStyle name="Hipervínculo visitado" xfId="6082" builtinId="9" hidden="1"/>
    <cellStyle name="Hipervínculo visitado" xfId="6084" builtinId="9" hidden="1"/>
    <cellStyle name="Hipervínculo visitado" xfId="6086" builtinId="9" hidden="1"/>
    <cellStyle name="Hipervínculo visitado" xfId="6088" builtinId="9" hidden="1"/>
    <cellStyle name="Hipervínculo visitado" xfId="6090" builtinId="9" hidden="1"/>
    <cellStyle name="Hipervínculo visitado" xfId="6092" builtinId="9" hidden="1"/>
    <cellStyle name="Hipervínculo visitado" xfId="6094" builtinId="9" hidden="1"/>
    <cellStyle name="Hipervínculo visitado" xfId="6096" builtinId="9" hidden="1"/>
    <cellStyle name="Hipervínculo visitado" xfId="6098" builtinId="9" hidden="1"/>
    <cellStyle name="Hipervínculo visitado" xfId="6100" builtinId="9" hidden="1"/>
    <cellStyle name="Hipervínculo visitado" xfId="6102" builtinId="9" hidden="1"/>
    <cellStyle name="Hipervínculo visitado" xfId="6104" builtinId="9" hidden="1"/>
    <cellStyle name="Hipervínculo visitado" xfId="6106" builtinId="9" hidden="1"/>
    <cellStyle name="Hipervínculo visitado" xfId="6108" builtinId="9" hidden="1"/>
    <cellStyle name="Hipervínculo visitado" xfId="6110" builtinId="9" hidden="1"/>
    <cellStyle name="Hipervínculo visitado" xfId="6112" builtinId="9" hidden="1"/>
    <cellStyle name="Hipervínculo visitado" xfId="6114" builtinId="9" hidden="1"/>
    <cellStyle name="Hipervínculo visitado" xfId="6116" builtinId="9" hidden="1"/>
    <cellStyle name="Hipervínculo visitado" xfId="6118" builtinId="9" hidden="1"/>
    <cellStyle name="Hipervínculo visitado" xfId="6120" builtinId="9" hidden="1"/>
    <cellStyle name="Hipervínculo visitado" xfId="6122" builtinId="9" hidden="1"/>
    <cellStyle name="Hipervínculo visitado" xfId="6124" builtinId="9" hidden="1"/>
    <cellStyle name="Hipervínculo visitado" xfId="6126" builtinId="9" hidden="1"/>
    <cellStyle name="Normal" xfId="0" builtinId="0"/>
    <cellStyle name="Normal 2" xfId="1" xr:uid="{00000000-0005-0000-0000-0000EB170000}"/>
    <cellStyle name="Normal 2 2" xfId="650" xr:uid="{00000000-0005-0000-0000-0000EC170000}"/>
    <cellStyle name="Normal 3" xfId="3128" xr:uid="{00000000-0005-0000-0000-0000ED170000}"/>
    <cellStyle name="Porcentaje" xfId="1163" builtinId="5"/>
  </cellStyles>
  <dxfs count="0"/>
  <tableStyles count="0" defaultTableStyle="TableStyleMedium9" defaultPivotStyle="PivotStyleMedium4"/>
  <colors>
    <mruColors>
      <color rgb="FF800080"/>
      <color rgb="FFCC66FF"/>
      <color rgb="FFFD551A"/>
      <color rgb="FFFDB700"/>
      <color rgb="FFFFCC66"/>
      <color rgb="FFFF6666"/>
      <color rgb="FF808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000">
              <a:latin typeface="Arial"/>
            </a:defRPr>
          </a:pPr>
          <a:endParaRPr lang="es-MX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888888888888903E-2"/>
          <c:y val="6.0185185185185203E-2"/>
          <c:w val="0.57192891513560795"/>
          <c:h val="0.87962962962962998"/>
        </c:manualLayout>
      </c:layout>
      <c:pie3DChart>
        <c:varyColors val="1"/>
        <c:ser>
          <c:idx val="0"/>
          <c:order val="0"/>
          <c:tx>
            <c:strRef>
              <c:f>'Gráfica 1'!$B$2</c:f>
              <c:strCache>
                <c:ptCount val="1"/>
                <c:pt idx="0">
                  <c:v>Gráfica 1. Resultados Promedio ROP 2019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B89-8E49-95D5-6C6CF2F6CC2E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B89-8E49-95D5-6C6CF2F6CC2E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B89-8E49-95D5-6C6CF2F6CC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latin typeface="Arial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1'!$B$3:$B$5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1'!$C$3:$C$5</c:f>
              <c:numCache>
                <c:formatCode>General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89-8E49-95D5-6C6CF2F6CC2E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1'!$B$3:$B$5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1'!$D$3:$D$5</c:f>
              <c:numCache>
                <c:formatCode>0.00%</c:formatCode>
                <c:ptCount val="3"/>
                <c:pt idx="0">
                  <c:v>0.32835820895522388</c:v>
                </c:pt>
                <c:pt idx="1">
                  <c:v>0.52238805970149249</c:v>
                </c:pt>
                <c:pt idx="2">
                  <c:v>0.14925373134328357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89-8E49-95D5-6C6CF2F6CC2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5555555555555"/>
          <c:y val="0.26777814231554398"/>
          <c:w val="0.333626640419947"/>
          <c:h val="0.472865340984919"/>
        </c:manualLayout>
      </c:layout>
      <c:overlay val="0"/>
      <c:txPr>
        <a:bodyPr/>
        <a:lstStyle/>
        <a:p>
          <a:pPr>
            <a:defRPr sz="900">
              <a:latin typeface="Arial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Fundamentación y Motivación Jurídica</a:t>
            </a:r>
          </a:p>
        </c:rich>
      </c:tx>
      <c:layout>
        <c:manualLayout>
          <c:xMode val="edge"/>
          <c:yMode val="edge"/>
          <c:x val="0.1332140571275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5 Fundamentación'!$E$72</c:f>
              <c:strCache>
                <c:ptCount val="1"/>
                <c:pt idx="0">
                  <c:v>Promedio 100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5 Fundamentación'!$A$2:$A$68</c:f>
              <c:numCache>
                <c:formatCode>General</c:formatCode>
                <c:ptCount val="67"/>
                <c:pt idx="0">
                  <c:v>67</c:v>
                </c:pt>
                <c:pt idx="1">
                  <c:v>57</c:v>
                </c:pt>
                <c:pt idx="2">
                  <c:v>53</c:v>
                </c:pt>
                <c:pt idx="3">
                  <c:v>45</c:v>
                </c:pt>
                <c:pt idx="4">
                  <c:v>38</c:v>
                </c:pt>
                <c:pt idx="5">
                  <c:v>8</c:v>
                </c:pt>
                <c:pt idx="6">
                  <c:v>5</c:v>
                </c:pt>
                <c:pt idx="7">
                  <c:v>59</c:v>
                </c:pt>
                <c:pt idx="8">
                  <c:v>50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12</c:v>
                </c:pt>
                <c:pt idx="16">
                  <c:v>2</c:v>
                </c:pt>
                <c:pt idx="17">
                  <c:v>1</c:v>
                </c:pt>
                <c:pt idx="18">
                  <c:v>54</c:v>
                </c:pt>
                <c:pt idx="19">
                  <c:v>46</c:v>
                </c:pt>
                <c:pt idx="20">
                  <c:v>44</c:v>
                </c:pt>
                <c:pt idx="21">
                  <c:v>43</c:v>
                </c:pt>
                <c:pt idx="22">
                  <c:v>41</c:v>
                </c:pt>
                <c:pt idx="23">
                  <c:v>34</c:v>
                </c:pt>
                <c:pt idx="24">
                  <c:v>21</c:v>
                </c:pt>
                <c:pt idx="25">
                  <c:v>20</c:v>
                </c:pt>
                <c:pt idx="26">
                  <c:v>17</c:v>
                </c:pt>
                <c:pt idx="27">
                  <c:v>7</c:v>
                </c:pt>
                <c:pt idx="28">
                  <c:v>19</c:v>
                </c:pt>
                <c:pt idx="29">
                  <c:v>63</c:v>
                </c:pt>
                <c:pt idx="30">
                  <c:v>51</c:v>
                </c:pt>
                <c:pt idx="31">
                  <c:v>23</c:v>
                </c:pt>
                <c:pt idx="32">
                  <c:v>3</c:v>
                </c:pt>
                <c:pt idx="33">
                  <c:v>64</c:v>
                </c:pt>
                <c:pt idx="34">
                  <c:v>40</c:v>
                </c:pt>
                <c:pt idx="35">
                  <c:v>28</c:v>
                </c:pt>
                <c:pt idx="36">
                  <c:v>25</c:v>
                </c:pt>
                <c:pt idx="37">
                  <c:v>22</c:v>
                </c:pt>
                <c:pt idx="38">
                  <c:v>6</c:v>
                </c:pt>
                <c:pt idx="39">
                  <c:v>4</c:v>
                </c:pt>
                <c:pt idx="40">
                  <c:v>52</c:v>
                </c:pt>
                <c:pt idx="41">
                  <c:v>31</c:v>
                </c:pt>
                <c:pt idx="42">
                  <c:v>29</c:v>
                </c:pt>
                <c:pt idx="43">
                  <c:v>55</c:v>
                </c:pt>
                <c:pt idx="44">
                  <c:v>49</c:v>
                </c:pt>
                <c:pt idx="45">
                  <c:v>15</c:v>
                </c:pt>
                <c:pt idx="46">
                  <c:v>11</c:v>
                </c:pt>
                <c:pt idx="47">
                  <c:v>66</c:v>
                </c:pt>
                <c:pt idx="48">
                  <c:v>62</c:v>
                </c:pt>
                <c:pt idx="49">
                  <c:v>61</c:v>
                </c:pt>
                <c:pt idx="50">
                  <c:v>60</c:v>
                </c:pt>
                <c:pt idx="51">
                  <c:v>35</c:v>
                </c:pt>
                <c:pt idx="52">
                  <c:v>33</c:v>
                </c:pt>
                <c:pt idx="53">
                  <c:v>58</c:v>
                </c:pt>
                <c:pt idx="54">
                  <c:v>9</c:v>
                </c:pt>
                <c:pt idx="55">
                  <c:v>48</c:v>
                </c:pt>
                <c:pt idx="56">
                  <c:v>56</c:v>
                </c:pt>
                <c:pt idx="57">
                  <c:v>39</c:v>
                </c:pt>
                <c:pt idx="58">
                  <c:v>27</c:v>
                </c:pt>
                <c:pt idx="59">
                  <c:v>13</c:v>
                </c:pt>
                <c:pt idx="60">
                  <c:v>36</c:v>
                </c:pt>
                <c:pt idx="61">
                  <c:v>65</c:v>
                </c:pt>
                <c:pt idx="62">
                  <c:v>47</c:v>
                </c:pt>
                <c:pt idx="63">
                  <c:v>10</c:v>
                </c:pt>
                <c:pt idx="64">
                  <c:v>37</c:v>
                </c:pt>
                <c:pt idx="65">
                  <c:v>30</c:v>
                </c:pt>
                <c:pt idx="66">
                  <c:v>32</c:v>
                </c:pt>
              </c:numCache>
            </c:numRef>
          </c:cat>
          <c:val>
            <c:numRef>
              <c:f>'Gráfica 5 Fundamentación'!$E$2:$E$68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3-364A-83C0-91033FA1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502296"/>
        <c:axId val="2124505304"/>
      </c:radarChart>
      <c:catAx>
        <c:axId val="2124502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124505304"/>
        <c:crosses val="autoZero"/>
        <c:auto val="1"/>
        <c:lblAlgn val="ctr"/>
        <c:lblOffset val="100"/>
        <c:noMultiLvlLbl val="0"/>
      </c:catAx>
      <c:valAx>
        <c:axId val="2124505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450229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9.4517958412098299E-3"/>
          <c:y val="5.9167013888888897E-2"/>
          <c:w val="0.30623818525519803"/>
          <c:h val="0.161998958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Cobertura</a:t>
            </a:r>
            <a:r>
              <a:rPr lang="es-ES" sz="900" baseline="0"/>
              <a:t> Geográfica</a:t>
            </a:r>
            <a:endParaRPr lang="es-ES" sz="900"/>
          </a:p>
        </c:rich>
      </c:tx>
      <c:layout>
        <c:manualLayout>
          <c:xMode val="edge"/>
          <c:yMode val="edge"/>
          <c:x val="0.39786434068142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8 Cobertura'!$E$74</c:f>
              <c:strCache>
                <c:ptCount val="1"/>
                <c:pt idx="0">
                  <c:v>Promedio 95.02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5 Fundamentación'!$A$2:$A$68</c:f>
              <c:numCache>
                <c:formatCode>General</c:formatCode>
                <c:ptCount val="67"/>
                <c:pt idx="0">
                  <c:v>67</c:v>
                </c:pt>
                <c:pt idx="1">
                  <c:v>57</c:v>
                </c:pt>
                <c:pt idx="2">
                  <c:v>53</c:v>
                </c:pt>
                <c:pt idx="3">
                  <c:v>45</c:v>
                </c:pt>
                <c:pt idx="4">
                  <c:v>38</c:v>
                </c:pt>
                <c:pt idx="5">
                  <c:v>8</c:v>
                </c:pt>
                <c:pt idx="6">
                  <c:v>5</c:v>
                </c:pt>
                <c:pt idx="7">
                  <c:v>59</c:v>
                </c:pt>
                <c:pt idx="8">
                  <c:v>50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12</c:v>
                </c:pt>
                <c:pt idx="16">
                  <c:v>2</c:v>
                </c:pt>
                <c:pt idx="17">
                  <c:v>1</c:v>
                </c:pt>
                <c:pt idx="18">
                  <c:v>54</c:v>
                </c:pt>
                <c:pt idx="19">
                  <c:v>46</c:v>
                </c:pt>
                <c:pt idx="20">
                  <c:v>44</c:v>
                </c:pt>
                <c:pt idx="21">
                  <c:v>43</c:v>
                </c:pt>
                <c:pt idx="22">
                  <c:v>41</c:v>
                </c:pt>
                <c:pt idx="23">
                  <c:v>34</c:v>
                </c:pt>
                <c:pt idx="24">
                  <c:v>21</c:v>
                </c:pt>
                <c:pt idx="25">
                  <c:v>20</c:v>
                </c:pt>
                <c:pt idx="26">
                  <c:v>17</c:v>
                </c:pt>
                <c:pt idx="27">
                  <c:v>7</c:v>
                </c:pt>
                <c:pt idx="28">
                  <c:v>19</c:v>
                </c:pt>
                <c:pt idx="29">
                  <c:v>63</c:v>
                </c:pt>
                <c:pt idx="30">
                  <c:v>51</c:v>
                </c:pt>
                <c:pt idx="31">
                  <c:v>23</c:v>
                </c:pt>
                <c:pt idx="32">
                  <c:v>3</c:v>
                </c:pt>
                <c:pt idx="33">
                  <c:v>64</c:v>
                </c:pt>
                <c:pt idx="34">
                  <c:v>40</c:v>
                </c:pt>
                <c:pt idx="35">
                  <c:v>28</c:v>
                </c:pt>
                <c:pt idx="36">
                  <c:v>25</c:v>
                </c:pt>
                <c:pt idx="37">
                  <c:v>22</c:v>
                </c:pt>
                <c:pt idx="38">
                  <c:v>6</c:v>
                </c:pt>
                <c:pt idx="39">
                  <c:v>4</c:v>
                </c:pt>
                <c:pt idx="40">
                  <c:v>52</c:v>
                </c:pt>
                <c:pt idx="41">
                  <c:v>31</c:v>
                </c:pt>
                <c:pt idx="42">
                  <c:v>29</c:v>
                </c:pt>
                <c:pt idx="43">
                  <c:v>55</c:v>
                </c:pt>
                <c:pt idx="44">
                  <c:v>49</c:v>
                </c:pt>
                <c:pt idx="45">
                  <c:v>15</c:v>
                </c:pt>
                <c:pt idx="46">
                  <c:v>11</c:v>
                </c:pt>
                <c:pt idx="47">
                  <c:v>66</c:v>
                </c:pt>
                <c:pt idx="48">
                  <c:v>62</c:v>
                </c:pt>
                <c:pt idx="49">
                  <c:v>61</c:v>
                </c:pt>
                <c:pt idx="50">
                  <c:v>60</c:v>
                </c:pt>
                <c:pt idx="51">
                  <c:v>35</c:v>
                </c:pt>
                <c:pt idx="52">
                  <c:v>33</c:v>
                </c:pt>
                <c:pt idx="53">
                  <c:v>58</c:v>
                </c:pt>
                <c:pt idx="54">
                  <c:v>9</c:v>
                </c:pt>
                <c:pt idx="55">
                  <c:v>48</c:v>
                </c:pt>
                <c:pt idx="56">
                  <c:v>56</c:v>
                </c:pt>
                <c:pt idx="57">
                  <c:v>39</c:v>
                </c:pt>
                <c:pt idx="58">
                  <c:v>27</c:v>
                </c:pt>
                <c:pt idx="59">
                  <c:v>13</c:v>
                </c:pt>
                <c:pt idx="60">
                  <c:v>36</c:v>
                </c:pt>
                <c:pt idx="61">
                  <c:v>65</c:v>
                </c:pt>
                <c:pt idx="62">
                  <c:v>47</c:v>
                </c:pt>
                <c:pt idx="63">
                  <c:v>10</c:v>
                </c:pt>
                <c:pt idx="64">
                  <c:v>37</c:v>
                </c:pt>
                <c:pt idx="65">
                  <c:v>30</c:v>
                </c:pt>
                <c:pt idx="66">
                  <c:v>32</c:v>
                </c:pt>
              </c:numCache>
            </c:numRef>
          </c:cat>
          <c:val>
            <c:numRef>
              <c:f>'Gráfica 8 Cobertura'!$E$2:$E$68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83.333333333333329</c:v>
                </c:pt>
                <c:pt idx="51">
                  <c:v>83.333333333333329</c:v>
                </c:pt>
                <c:pt idx="52">
                  <c:v>83.333333333333329</c:v>
                </c:pt>
                <c:pt idx="53">
                  <c:v>83.333333333333329</c:v>
                </c:pt>
                <c:pt idx="54">
                  <c:v>83.333333333333329</c:v>
                </c:pt>
                <c:pt idx="55">
                  <c:v>83.333333333333329</c:v>
                </c:pt>
                <c:pt idx="56">
                  <c:v>83.333333333333329</c:v>
                </c:pt>
                <c:pt idx="57">
                  <c:v>83.333333333333329</c:v>
                </c:pt>
                <c:pt idx="58">
                  <c:v>83.333333333333329</c:v>
                </c:pt>
                <c:pt idx="59">
                  <c:v>83.333333333333329</c:v>
                </c:pt>
                <c:pt idx="60">
                  <c:v>83.333333333333329</c:v>
                </c:pt>
                <c:pt idx="61">
                  <c:v>83.333333333333329</c:v>
                </c:pt>
                <c:pt idx="62">
                  <c:v>83.333333333333329</c:v>
                </c:pt>
                <c:pt idx="63">
                  <c:v>83.333333333333329</c:v>
                </c:pt>
                <c:pt idx="64">
                  <c:v>66.666666666666657</c:v>
                </c:pt>
                <c:pt idx="65">
                  <c:v>66.666666666666657</c:v>
                </c:pt>
                <c:pt idx="66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F-5944-9486-9B5EA826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467368"/>
        <c:axId val="2124464328"/>
      </c:radarChart>
      <c:catAx>
        <c:axId val="2124467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124464328"/>
        <c:crosses val="autoZero"/>
        <c:auto val="1"/>
        <c:lblAlgn val="ctr"/>
        <c:lblOffset val="100"/>
        <c:noMultiLvlLbl val="0"/>
      </c:catAx>
      <c:valAx>
        <c:axId val="2124464328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446736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0.69562835836446701"/>
          <c:y val="6.0729228930065701E-2"/>
          <c:w val="0.27790661328014499"/>
          <c:h val="0.11725007445646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Objetivos</a:t>
            </a:r>
          </a:p>
        </c:rich>
      </c:tx>
      <c:layout>
        <c:manualLayout>
          <c:xMode val="edge"/>
          <c:yMode val="edge"/>
          <c:x val="0.39786434068142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8 Población'!$E$74</c:f>
              <c:strCache>
                <c:ptCount val="1"/>
                <c:pt idx="0">
                  <c:v>Promedio 54.34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8 objetivos'!$A$2:$A$68</c:f>
              <c:numCache>
                <c:formatCode>General</c:formatCode>
                <c:ptCount val="67"/>
                <c:pt idx="0">
                  <c:v>50</c:v>
                </c:pt>
                <c:pt idx="1">
                  <c:v>63</c:v>
                </c:pt>
                <c:pt idx="2">
                  <c:v>26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22</c:v>
                </c:pt>
                <c:pt idx="7">
                  <c:v>53</c:v>
                </c:pt>
                <c:pt idx="8">
                  <c:v>25</c:v>
                </c:pt>
                <c:pt idx="9">
                  <c:v>41</c:v>
                </c:pt>
                <c:pt idx="10">
                  <c:v>46</c:v>
                </c:pt>
                <c:pt idx="11">
                  <c:v>47</c:v>
                </c:pt>
                <c:pt idx="12">
                  <c:v>54</c:v>
                </c:pt>
                <c:pt idx="13">
                  <c:v>9</c:v>
                </c:pt>
                <c:pt idx="14">
                  <c:v>57</c:v>
                </c:pt>
                <c:pt idx="15">
                  <c:v>17</c:v>
                </c:pt>
                <c:pt idx="16">
                  <c:v>24</c:v>
                </c:pt>
                <c:pt idx="17">
                  <c:v>31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5</c:v>
                </c:pt>
                <c:pt idx="23">
                  <c:v>28</c:v>
                </c:pt>
                <c:pt idx="24">
                  <c:v>10</c:v>
                </c:pt>
                <c:pt idx="25">
                  <c:v>16</c:v>
                </c:pt>
                <c:pt idx="26">
                  <c:v>19</c:v>
                </c:pt>
                <c:pt idx="27">
                  <c:v>38</c:v>
                </c:pt>
                <c:pt idx="28">
                  <c:v>49</c:v>
                </c:pt>
                <c:pt idx="29">
                  <c:v>67</c:v>
                </c:pt>
                <c:pt idx="30">
                  <c:v>13</c:v>
                </c:pt>
                <c:pt idx="31">
                  <c:v>56</c:v>
                </c:pt>
                <c:pt idx="32">
                  <c:v>61</c:v>
                </c:pt>
                <c:pt idx="33">
                  <c:v>18</c:v>
                </c:pt>
                <c:pt idx="34">
                  <c:v>36</c:v>
                </c:pt>
                <c:pt idx="35">
                  <c:v>51</c:v>
                </c:pt>
                <c:pt idx="36">
                  <c:v>1</c:v>
                </c:pt>
                <c:pt idx="37">
                  <c:v>27</c:v>
                </c:pt>
                <c:pt idx="38">
                  <c:v>7</c:v>
                </c:pt>
                <c:pt idx="39">
                  <c:v>66</c:v>
                </c:pt>
                <c:pt idx="40">
                  <c:v>3</c:v>
                </c:pt>
                <c:pt idx="41">
                  <c:v>29</c:v>
                </c:pt>
                <c:pt idx="42">
                  <c:v>55</c:v>
                </c:pt>
                <c:pt idx="43">
                  <c:v>59</c:v>
                </c:pt>
                <c:pt idx="44">
                  <c:v>64</c:v>
                </c:pt>
                <c:pt idx="45">
                  <c:v>62</c:v>
                </c:pt>
                <c:pt idx="46">
                  <c:v>15</c:v>
                </c:pt>
                <c:pt idx="47">
                  <c:v>20</c:v>
                </c:pt>
                <c:pt idx="48">
                  <c:v>21</c:v>
                </c:pt>
                <c:pt idx="49">
                  <c:v>34</c:v>
                </c:pt>
                <c:pt idx="50">
                  <c:v>30</c:v>
                </c:pt>
                <c:pt idx="51">
                  <c:v>8</c:v>
                </c:pt>
                <c:pt idx="52">
                  <c:v>33</c:v>
                </c:pt>
                <c:pt idx="53">
                  <c:v>60</c:v>
                </c:pt>
                <c:pt idx="54">
                  <c:v>11</c:v>
                </c:pt>
                <c:pt idx="55">
                  <c:v>14</c:v>
                </c:pt>
                <c:pt idx="56">
                  <c:v>23</c:v>
                </c:pt>
                <c:pt idx="57">
                  <c:v>37</c:v>
                </c:pt>
                <c:pt idx="58">
                  <c:v>65</c:v>
                </c:pt>
                <c:pt idx="59">
                  <c:v>12</c:v>
                </c:pt>
                <c:pt idx="60">
                  <c:v>35</c:v>
                </c:pt>
                <c:pt idx="61">
                  <c:v>39</c:v>
                </c:pt>
                <c:pt idx="62">
                  <c:v>40</c:v>
                </c:pt>
                <c:pt idx="63">
                  <c:v>48</c:v>
                </c:pt>
                <c:pt idx="64">
                  <c:v>32</c:v>
                </c:pt>
                <c:pt idx="65">
                  <c:v>52</c:v>
                </c:pt>
                <c:pt idx="66">
                  <c:v>58</c:v>
                </c:pt>
              </c:numCache>
            </c:numRef>
          </c:cat>
          <c:val>
            <c:numRef>
              <c:f>'Gráfica 8 Población'!$E$2:$E$68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91.666666666666657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66.666666666666657</c:v>
                </c:pt>
                <c:pt idx="23">
                  <c:v>66.666666666666657</c:v>
                </c:pt>
                <c:pt idx="24">
                  <c:v>66.666666666666657</c:v>
                </c:pt>
                <c:pt idx="25">
                  <c:v>66.666666666666657</c:v>
                </c:pt>
                <c:pt idx="26">
                  <c:v>66.666666666666657</c:v>
                </c:pt>
                <c:pt idx="27">
                  <c:v>66.666666666666657</c:v>
                </c:pt>
                <c:pt idx="28">
                  <c:v>66.666666666666657</c:v>
                </c:pt>
                <c:pt idx="29">
                  <c:v>66.666666666666657</c:v>
                </c:pt>
                <c:pt idx="30">
                  <c:v>66.666666666666657</c:v>
                </c:pt>
                <c:pt idx="31">
                  <c:v>66.666666666666657</c:v>
                </c:pt>
                <c:pt idx="32">
                  <c:v>58.333333333333336</c:v>
                </c:pt>
                <c:pt idx="33">
                  <c:v>58.333333333333329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B-1748-BF3B-CDD729524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420664"/>
        <c:axId val="2127423640"/>
      </c:radarChart>
      <c:catAx>
        <c:axId val="2127420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127423640"/>
        <c:crosses val="autoZero"/>
        <c:auto val="1"/>
        <c:lblAlgn val="ctr"/>
        <c:lblOffset val="100"/>
        <c:noMultiLvlLbl val="0"/>
      </c:catAx>
      <c:valAx>
        <c:axId val="212742364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742066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9.4517958412098299E-3"/>
          <c:y val="5.9167013888888897E-2"/>
          <c:w val="0.30623818525519803"/>
          <c:h val="0.161998958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Beneficiarios</a:t>
            </a:r>
          </a:p>
        </c:rich>
      </c:tx>
      <c:layout>
        <c:manualLayout>
          <c:xMode val="edge"/>
          <c:yMode val="edge"/>
          <c:x val="0.39786434068142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8 Beneficiarios'!$E$74</c:f>
              <c:strCache>
                <c:ptCount val="1"/>
                <c:pt idx="0">
                  <c:v>Promedio 86.27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8 Beneficiarios'!$A$2:$A$68</c:f>
              <c:numCache>
                <c:formatCode>General</c:formatCode>
                <c:ptCount val="67"/>
                <c:pt idx="0">
                  <c:v>50</c:v>
                </c:pt>
                <c:pt idx="1">
                  <c:v>63</c:v>
                </c:pt>
                <c:pt idx="2">
                  <c:v>26</c:v>
                </c:pt>
                <c:pt idx="3">
                  <c:v>2</c:v>
                </c:pt>
                <c:pt idx="4">
                  <c:v>4</c:v>
                </c:pt>
                <c:pt idx="5">
                  <c:v>41</c:v>
                </c:pt>
                <c:pt idx="6">
                  <c:v>47</c:v>
                </c:pt>
                <c:pt idx="7">
                  <c:v>54</c:v>
                </c:pt>
                <c:pt idx="8">
                  <c:v>9</c:v>
                </c:pt>
                <c:pt idx="9">
                  <c:v>17</c:v>
                </c:pt>
                <c:pt idx="10">
                  <c:v>31</c:v>
                </c:pt>
                <c:pt idx="11">
                  <c:v>10</c:v>
                </c:pt>
                <c:pt idx="12">
                  <c:v>16</c:v>
                </c:pt>
                <c:pt idx="13">
                  <c:v>19</c:v>
                </c:pt>
                <c:pt idx="14">
                  <c:v>38</c:v>
                </c:pt>
                <c:pt idx="15">
                  <c:v>49</c:v>
                </c:pt>
                <c:pt idx="16">
                  <c:v>1</c:v>
                </c:pt>
                <c:pt idx="17">
                  <c:v>27</c:v>
                </c:pt>
                <c:pt idx="18">
                  <c:v>20</c:v>
                </c:pt>
                <c:pt idx="19">
                  <c:v>21</c:v>
                </c:pt>
                <c:pt idx="20">
                  <c:v>65</c:v>
                </c:pt>
                <c:pt idx="21">
                  <c:v>6</c:v>
                </c:pt>
                <c:pt idx="22">
                  <c:v>22</c:v>
                </c:pt>
                <c:pt idx="23">
                  <c:v>53</c:v>
                </c:pt>
                <c:pt idx="24">
                  <c:v>25</c:v>
                </c:pt>
                <c:pt idx="25">
                  <c:v>24</c:v>
                </c:pt>
                <c:pt idx="26">
                  <c:v>28</c:v>
                </c:pt>
                <c:pt idx="27">
                  <c:v>13</c:v>
                </c:pt>
                <c:pt idx="28">
                  <c:v>55</c:v>
                </c:pt>
                <c:pt idx="29">
                  <c:v>11</c:v>
                </c:pt>
                <c:pt idx="30">
                  <c:v>39</c:v>
                </c:pt>
                <c:pt idx="31">
                  <c:v>52</c:v>
                </c:pt>
                <c:pt idx="32">
                  <c:v>46</c:v>
                </c:pt>
                <c:pt idx="33">
                  <c:v>57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5</c:v>
                </c:pt>
                <c:pt idx="39">
                  <c:v>67</c:v>
                </c:pt>
                <c:pt idx="40">
                  <c:v>56</c:v>
                </c:pt>
                <c:pt idx="41">
                  <c:v>61</c:v>
                </c:pt>
                <c:pt idx="42">
                  <c:v>18</c:v>
                </c:pt>
                <c:pt idx="43">
                  <c:v>36</c:v>
                </c:pt>
                <c:pt idx="44">
                  <c:v>51</c:v>
                </c:pt>
                <c:pt idx="45">
                  <c:v>7</c:v>
                </c:pt>
                <c:pt idx="46">
                  <c:v>66</c:v>
                </c:pt>
                <c:pt idx="47">
                  <c:v>3</c:v>
                </c:pt>
                <c:pt idx="48">
                  <c:v>29</c:v>
                </c:pt>
                <c:pt idx="49">
                  <c:v>59</c:v>
                </c:pt>
                <c:pt idx="50">
                  <c:v>62</c:v>
                </c:pt>
                <c:pt idx="51">
                  <c:v>30</c:v>
                </c:pt>
                <c:pt idx="52">
                  <c:v>33</c:v>
                </c:pt>
                <c:pt idx="53">
                  <c:v>60</c:v>
                </c:pt>
                <c:pt idx="54">
                  <c:v>14</c:v>
                </c:pt>
                <c:pt idx="55">
                  <c:v>37</c:v>
                </c:pt>
                <c:pt idx="56">
                  <c:v>35</c:v>
                </c:pt>
                <c:pt idx="57">
                  <c:v>40</c:v>
                </c:pt>
                <c:pt idx="58">
                  <c:v>48</c:v>
                </c:pt>
                <c:pt idx="59">
                  <c:v>34</c:v>
                </c:pt>
                <c:pt idx="60">
                  <c:v>58</c:v>
                </c:pt>
                <c:pt idx="61">
                  <c:v>8</c:v>
                </c:pt>
                <c:pt idx="62">
                  <c:v>64</c:v>
                </c:pt>
                <c:pt idx="63">
                  <c:v>15</c:v>
                </c:pt>
                <c:pt idx="64">
                  <c:v>23</c:v>
                </c:pt>
                <c:pt idx="65">
                  <c:v>12</c:v>
                </c:pt>
                <c:pt idx="66">
                  <c:v>32</c:v>
                </c:pt>
              </c:numCache>
            </c:numRef>
          </c:cat>
          <c:val>
            <c:numRef>
              <c:f>'Gráfica 8 Beneficiarios'!$E$2:$E$68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93.333333333333329</c:v>
                </c:pt>
                <c:pt idx="22">
                  <c:v>93.333333333333329</c:v>
                </c:pt>
                <c:pt idx="23">
                  <c:v>93.333333333333329</c:v>
                </c:pt>
                <c:pt idx="24">
                  <c:v>93.333333333333329</c:v>
                </c:pt>
                <c:pt idx="25">
                  <c:v>93.333333333333329</c:v>
                </c:pt>
                <c:pt idx="26">
                  <c:v>93.333333333333329</c:v>
                </c:pt>
                <c:pt idx="27">
                  <c:v>93.333333333333329</c:v>
                </c:pt>
                <c:pt idx="28">
                  <c:v>93.333333333333329</c:v>
                </c:pt>
                <c:pt idx="29">
                  <c:v>93.333333333333329</c:v>
                </c:pt>
                <c:pt idx="30">
                  <c:v>93.333333333333329</c:v>
                </c:pt>
                <c:pt idx="31">
                  <c:v>86.666666666666657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73.333333333333329</c:v>
                </c:pt>
                <c:pt idx="60">
                  <c:v>73.333333333333329</c:v>
                </c:pt>
                <c:pt idx="61">
                  <c:v>66.666666666666671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53.333333333333336</c:v>
                </c:pt>
                <c:pt idx="66">
                  <c:v>53.333333333333336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F-EE4B-9061-D41AA5AB7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464440"/>
        <c:axId val="2127467416"/>
      </c:radarChart>
      <c:catAx>
        <c:axId val="2127464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127467416"/>
        <c:crosses val="autoZero"/>
        <c:auto val="1"/>
        <c:lblAlgn val="ctr"/>
        <c:lblOffset val="100"/>
        <c:noMultiLvlLbl val="0"/>
      </c:catAx>
      <c:valAx>
        <c:axId val="212746741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74644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9.4517958412098299E-3"/>
          <c:y val="5.9167013888888897E-2"/>
          <c:w val="0.30623818525519803"/>
          <c:h val="0.161998958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Caracterísicas</a:t>
            </a:r>
            <a:r>
              <a:rPr lang="es-ES" sz="900" baseline="0"/>
              <a:t> de los beneficios</a:t>
            </a:r>
            <a:endParaRPr lang="es-ES" sz="900"/>
          </a:p>
        </c:rich>
      </c:tx>
      <c:layout>
        <c:manualLayout>
          <c:xMode val="edge"/>
          <c:yMode val="edge"/>
          <c:x val="0.223951297203161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8 Beneficios'!$E$74</c:f>
              <c:strCache>
                <c:ptCount val="1"/>
                <c:pt idx="0">
                  <c:v>Promedio 85.49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8 Beneficios'!$A$2:$A$68</c:f>
              <c:numCache>
                <c:formatCode>General</c:formatCode>
                <c:ptCount val="67"/>
                <c:pt idx="0">
                  <c:v>50</c:v>
                </c:pt>
                <c:pt idx="1">
                  <c:v>63</c:v>
                </c:pt>
                <c:pt idx="2">
                  <c:v>26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22</c:v>
                </c:pt>
                <c:pt idx="7">
                  <c:v>46</c:v>
                </c:pt>
                <c:pt idx="8">
                  <c:v>24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5</c:v>
                </c:pt>
                <c:pt idx="14">
                  <c:v>10</c:v>
                </c:pt>
                <c:pt idx="15">
                  <c:v>16</c:v>
                </c:pt>
                <c:pt idx="16">
                  <c:v>49</c:v>
                </c:pt>
                <c:pt idx="17">
                  <c:v>67</c:v>
                </c:pt>
                <c:pt idx="18">
                  <c:v>13</c:v>
                </c:pt>
                <c:pt idx="19">
                  <c:v>61</c:v>
                </c:pt>
                <c:pt idx="20">
                  <c:v>18</c:v>
                </c:pt>
                <c:pt idx="21">
                  <c:v>51</c:v>
                </c:pt>
                <c:pt idx="22">
                  <c:v>66</c:v>
                </c:pt>
                <c:pt idx="23">
                  <c:v>62</c:v>
                </c:pt>
                <c:pt idx="24">
                  <c:v>57</c:v>
                </c:pt>
                <c:pt idx="25">
                  <c:v>56</c:v>
                </c:pt>
                <c:pt idx="26">
                  <c:v>12</c:v>
                </c:pt>
                <c:pt idx="27">
                  <c:v>53</c:v>
                </c:pt>
                <c:pt idx="28">
                  <c:v>25</c:v>
                </c:pt>
                <c:pt idx="29">
                  <c:v>1</c:v>
                </c:pt>
                <c:pt idx="30">
                  <c:v>41</c:v>
                </c:pt>
                <c:pt idx="31">
                  <c:v>47</c:v>
                </c:pt>
                <c:pt idx="32">
                  <c:v>54</c:v>
                </c:pt>
                <c:pt idx="33">
                  <c:v>9</c:v>
                </c:pt>
                <c:pt idx="34">
                  <c:v>17</c:v>
                </c:pt>
                <c:pt idx="35">
                  <c:v>31</c:v>
                </c:pt>
                <c:pt idx="36">
                  <c:v>28</c:v>
                </c:pt>
                <c:pt idx="37">
                  <c:v>19</c:v>
                </c:pt>
                <c:pt idx="38">
                  <c:v>38</c:v>
                </c:pt>
                <c:pt idx="39">
                  <c:v>36</c:v>
                </c:pt>
                <c:pt idx="40">
                  <c:v>27</c:v>
                </c:pt>
                <c:pt idx="41">
                  <c:v>7</c:v>
                </c:pt>
                <c:pt idx="42">
                  <c:v>29</c:v>
                </c:pt>
                <c:pt idx="43">
                  <c:v>55</c:v>
                </c:pt>
                <c:pt idx="44">
                  <c:v>64</c:v>
                </c:pt>
                <c:pt idx="45">
                  <c:v>15</c:v>
                </c:pt>
                <c:pt idx="46">
                  <c:v>34</c:v>
                </c:pt>
                <c:pt idx="47">
                  <c:v>30</c:v>
                </c:pt>
                <c:pt idx="48">
                  <c:v>8</c:v>
                </c:pt>
                <c:pt idx="49">
                  <c:v>33</c:v>
                </c:pt>
                <c:pt idx="50">
                  <c:v>60</c:v>
                </c:pt>
                <c:pt idx="51">
                  <c:v>23</c:v>
                </c:pt>
                <c:pt idx="52">
                  <c:v>37</c:v>
                </c:pt>
                <c:pt idx="53">
                  <c:v>58</c:v>
                </c:pt>
                <c:pt idx="54">
                  <c:v>3</c:v>
                </c:pt>
                <c:pt idx="55">
                  <c:v>11</c:v>
                </c:pt>
                <c:pt idx="56">
                  <c:v>14</c:v>
                </c:pt>
                <c:pt idx="57">
                  <c:v>52</c:v>
                </c:pt>
                <c:pt idx="58">
                  <c:v>40</c:v>
                </c:pt>
                <c:pt idx="59">
                  <c:v>59</c:v>
                </c:pt>
                <c:pt idx="60">
                  <c:v>20</c:v>
                </c:pt>
                <c:pt idx="61">
                  <c:v>21</c:v>
                </c:pt>
                <c:pt idx="62">
                  <c:v>65</c:v>
                </c:pt>
                <c:pt idx="63">
                  <c:v>35</c:v>
                </c:pt>
                <c:pt idx="64">
                  <c:v>48</c:v>
                </c:pt>
                <c:pt idx="65">
                  <c:v>32</c:v>
                </c:pt>
                <c:pt idx="66">
                  <c:v>39</c:v>
                </c:pt>
              </c:numCache>
            </c:numRef>
          </c:cat>
          <c:val>
            <c:numRef>
              <c:f>'Gráfica 8 Beneficios'!$E$2:$E$68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94.444444444444457</c:v>
                </c:pt>
                <c:pt idx="25">
                  <c:v>94.444444444444457</c:v>
                </c:pt>
                <c:pt idx="26">
                  <c:v>94.444444444444457</c:v>
                </c:pt>
                <c:pt idx="27">
                  <c:v>94.444444444444429</c:v>
                </c:pt>
                <c:pt idx="28">
                  <c:v>94.444444444444429</c:v>
                </c:pt>
                <c:pt idx="29">
                  <c:v>88.888888888888886</c:v>
                </c:pt>
                <c:pt idx="30">
                  <c:v>83.333333333333343</c:v>
                </c:pt>
                <c:pt idx="31">
                  <c:v>83.333333333333343</c:v>
                </c:pt>
                <c:pt idx="32">
                  <c:v>83.333333333333343</c:v>
                </c:pt>
                <c:pt idx="33">
                  <c:v>83.333333333333343</c:v>
                </c:pt>
                <c:pt idx="34">
                  <c:v>83.333333333333343</c:v>
                </c:pt>
                <c:pt idx="35">
                  <c:v>83.333333333333343</c:v>
                </c:pt>
                <c:pt idx="36">
                  <c:v>83.333333333333343</c:v>
                </c:pt>
                <c:pt idx="37">
                  <c:v>83.333333333333343</c:v>
                </c:pt>
                <c:pt idx="38">
                  <c:v>83.333333333333343</c:v>
                </c:pt>
                <c:pt idx="39">
                  <c:v>83.333333333333343</c:v>
                </c:pt>
                <c:pt idx="40">
                  <c:v>83.333333333333343</c:v>
                </c:pt>
                <c:pt idx="41">
                  <c:v>83.333333333333343</c:v>
                </c:pt>
                <c:pt idx="42">
                  <c:v>83.333333333333343</c:v>
                </c:pt>
                <c:pt idx="43">
                  <c:v>83.333333333333343</c:v>
                </c:pt>
                <c:pt idx="44">
                  <c:v>83.333333333333343</c:v>
                </c:pt>
                <c:pt idx="45">
                  <c:v>83.333333333333343</c:v>
                </c:pt>
                <c:pt idx="46">
                  <c:v>83.333333333333343</c:v>
                </c:pt>
                <c:pt idx="47">
                  <c:v>83.333333333333343</c:v>
                </c:pt>
                <c:pt idx="48">
                  <c:v>83.333333333333343</c:v>
                </c:pt>
                <c:pt idx="49">
                  <c:v>83.333333333333343</c:v>
                </c:pt>
                <c:pt idx="50">
                  <c:v>83.333333333333343</c:v>
                </c:pt>
                <c:pt idx="51">
                  <c:v>83.333333333333343</c:v>
                </c:pt>
                <c:pt idx="52">
                  <c:v>83.333333333333343</c:v>
                </c:pt>
                <c:pt idx="53">
                  <c:v>83.333333333333343</c:v>
                </c:pt>
                <c:pt idx="54" formatCode="0.00">
                  <c:v>94.444444444444457</c:v>
                </c:pt>
                <c:pt idx="55">
                  <c:v>77.777777777777771</c:v>
                </c:pt>
                <c:pt idx="56">
                  <c:v>77.777777777777771</c:v>
                </c:pt>
                <c:pt idx="57">
                  <c:v>72.222222222222214</c:v>
                </c:pt>
                <c:pt idx="58">
                  <c:v>66.666666666666657</c:v>
                </c:pt>
                <c:pt idx="59">
                  <c:v>61.111111111111107</c:v>
                </c:pt>
                <c:pt idx="60">
                  <c:v>61.111111111111107</c:v>
                </c:pt>
                <c:pt idx="61">
                  <c:v>61.111111111111107</c:v>
                </c:pt>
                <c:pt idx="62">
                  <c:v>61.111111111111107</c:v>
                </c:pt>
                <c:pt idx="63">
                  <c:v>50</c:v>
                </c:pt>
                <c:pt idx="64">
                  <c:v>33.333333333333329</c:v>
                </c:pt>
                <c:pt idx="65">
                  <c:v>33.333333333333329</c:v>
                </c:pt>
                <c:pt idx="66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F-394D-B458-802448BF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040"/>
        <c:axId val="2094737112"/>
      </c:radarChart>
      <c:catAx>
        <c:axId val="2094734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094737112"/>
        <c:crosses val="autoZero"/>
        <c:auto val="1"/>
        <c:lblAlgn val="ctr"/>
        <c:lblOffset val="100"/>
        <c:noMultiLvlLbl val="0"/>
      </c:catAx>
      <c:valAx>
        <c:axId val="209473711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0947340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0.69562835836446701"/>
          <c:y val="5.2497722973446397E-2"/>
          <c:w val="0.27790661328014499"/>
          <c:h val="0.12412176837385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Procesos</a:t>
            </a:r>
            <a:r>
              <a:rPr lang="es-ES" sz="900" baseline="0"/>
              <a:t> de operación o instrumentación</a:t>
            </a:r>
            <a:endParaRPr lang="es-ES" sz="900"/>
          </a:p>
        </c:rich>
      </c:tx>
      <c:layout>
        <c:manualLayout>
          <c:xMode val="edge"/>
          <c:yMode val="edge"/>
          <c:x val="0.39786434068142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8 Procesos'!$E$74</c:f>
              <c:strCache>
                <c:ptCount val="1"/>
                <c:pt idx="0">
                  <c:v>Promedio 90.15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5 Fundamentación'!$A$2:$A$68</c:f>
              <c:numCache>
                <c:formatCode>General</c:formatCode>
                <c:ptCount val="67"/>
                <c:pt idx="0">
                  <c:v>67</c:v>
                </c:pt>
                <c:pt idx="1">
                  <c:v>57</c:v>
                </c:pt>
                <c:pt idx="2">
                  <c:v>53</c:v>
                </c:pt>
                <c:pt idx="3">
                  <c:v>45</c:v>
                </c:pt>
                <c:pt idx="4">
                  <c:v>38</c:v>
                </c:pt>
                <c:pt idx="5">
                  <c:v>8</c:v>
                </c:pt>
                <c:pt idx="6">
                  <c:v>5</c:v>
                </c:pt>
                <c:pt idx="7">
                  <c:v>59</c:v>
                </c:pt>
                <c:pt idx="8">
                  <c:v>50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12</c:v>
                </c:pt>
                <c:pt idx="16">
                  <c:v>2</c:v>
                </c:pt>
                <c:pt idx="17">
                  <c:v>1</c:v>
                </c:pt>
                <c:pt idx="18">
                  <c:v>54</c:v>
                </c:pt>
                <c:pt idx="19">
                  <c:v>46</c:v>
                </c:pt>
                <c:pt idx="20">
                  <c:v>44</c:v>
                </c:pt>
                <c:pt idx="21">
                  <c:v>43</c:v>
                </c:pt>
                <c:pt idx="22">
                  <c:v>41</c:v>
                </c:pt>
                <c:pt idx="23">
                  <c:v>34</c:v>
                </c:pt>
                <c:pt idx="24">
                  <c:v>21</c:v>
                </c:pt>
                <c:pt idx="25">
                  <c:v>20</c:v>
                </c:pt>
                <c:pt idx="26">
                  <c:v>17</c:v>
                </c:pt>
                <c:pt idx="27">
                  <c:v>7</c:v>
                </c:pt>
                <c:pt idx="28">
                  <c:v>19</c:v>
                </c:pt>
                <c:pt idx="29">
                  <c:v>63</c:v>
                </c:pt>
                <c:pt idx="30">
                  <c:v>51</c:v>
                </c:pt>
                <c:pt idx="31">
                  <c:v>23</c:v>
                </c:pt>
                <c:pt idx="32">
                  <c:v>3</c:v>
                </c:pt>
                <c:pt idx="33">
                  <c:v>64</c:v>
                </c:pt>
                <c:pt idx="34">
                  <c:v>40</c:v>
                </c:pt>
                <c:pt idx="35">
                  <c:v>28</c:v>
                </c:pt>
                <c:pt idx="36">
                  <c:v>25</c:v>
                </c:pt>
                <c:pt idx="37">
                  <c:v>22</c:v>
                </c:pt>
                <c:pt idx="38">
                  <c:v>6</c:v>
                </c:pt>
                <c:pt idx="39">
                  <c:v>4</c:v>
                </c:pt>
                <c:pt idx="40">
                  <c:v>52</c:v>
                </c:pt>
                <c:pt idx="41">
                  <c:v>31</c:v>
                </c:pt>
                <c:pt idx="42">
                  <c:v>29</c:v>
                </c:pt>
                <c:pt idx="43">
                  <c:v>55</c:v>
                </c:pt>
                <c:pt idx="44">
                  <c:v>49</c:v>
                </c:pt>
                <c:pt idx="45">
                  <c:v>15</c:v>
                </c:pt>
                <c:pt idx="46">
                  <c:v>11</c:v>
                </c:pt>
                <c:pt idx="47">
                  <c:v>66</c:v>
                </c:pt>
                <c:pt idx="48">
                  <c:v>62</c:v>
                </c:pt>
                <c:pt idx="49">
                  <c:v>61</c:v>
                </c:pt>
                <c:pt idx="50">
                  <c:v>60</c:v>
                </c:pt>
                <c:pt idx="51">
                  <c:v>35</c:v>
                </c:pt>
                <c:pt idx="52">
                  <c:v>33</c:v>
                </c:pt>
                <c:pt idx="53">
                  <c:v>58</c:v>
                </c:pt>
                <c:pt idx="54">
                  <c:v>9</c:v>
                </c:pt>
                <c:pt idx="55">
                  <c:v>48</c:v>
                </c:pt>
                <c:pt idx="56">
                  <c:v>56</c:v>
                </c:pt>
                <c:pt idx="57">
                  <c:v>39</c:v>
                </c:pt>
                <c:pt idx="58">
                  <c:v>27</c:v>
                </c:pt>
                <c:pt idx="59">
                  <c:v>13</c:v>
                </c:pt>
                <c:pt idx="60">
                  <c:v>36</c:v>
                </c:pt>
                <c:pt idx="61">
                  <c:v>65</c:v>
                </c:pt>
                <c:pt idx="62">
                  <c:v>47</c:v>
                </c:pt>
                <c:pt idx="63">
                  <c:v>10</c:v>
                </c:pt>
                <c:pt idx="64">
                  <c:v>37</c:v>
                </c:pt>
                <c:pt idx="65">
                  <c:v>30</c:v>
                </c:pt>
                <c:pt idx="66">
                  <c:v>32</c:v>
                </c:pt>
              </c:numCache>
            </c:numRef>
          </c:cat>
          <c:val>
            <c:numRef>
              <c:f>'Gráfica 8 Procesos'!$E$2:$E$68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93.333333333333329</c:v>
                </c:pt>
                <c:pt idx="36">
                  <c:v>93.333333333333329</c:v>
                </c:pt>
                <c:pt idx="37">
                  <c:v>93.333333333333329</c:v>
                </c:pt>
                <c:pt idx="38">
                  <c:v>93.333333333333329</c:v>
                </c:pt>
                <c:pt idx="39">
                  <c:v>93.333333333333329</c:v>
                </c:pt>
                <c:pt idx="40">
                  <c:v>93.333333333333329</c:v>
                </c:pt>
                <c:pt idx="41">
                  <c:v>93.333333333333329</c:v>
                </c:pt>
                <c:pt idx="42">
                  <c:v>93.333333333333329</c:v>
                </c:pt>
                <c:pt idx="43">
                  <c:v>93.333333333333329</c:v>
                </c:pt>
                <c:pt idx="44">
                  <c:v>93.333333333333329</c:v>
                </c:pt>
                <c:pt idx="45">
                  <c:v>93.333333333333329</c:v>
                </c:pt>
                <c:pt idx="46">
                  <c:v>86.666666666666657</c:v>
                </c:pt>
                <c:pt idx="47">
                  <c:v>86.666666666666657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73.333333333333329</c:v>
                </c:pt>
                <c:pt idx="53">
                  <c:v>73.333333333333329</c:v>
                </c:pt>
                <c:pt idx="54">
                  <c:v>73.333333333333329</c:v>
                </c:pt>
                <c:pt idx="55">
                  <c:v>73.333333333333329</c:v>
                </c:pt>
                <c:pt idx="56">
                  <c:v>73.333333333333329</c:v>
                </c:pt>
                <c:pt idx="57">
                  <c:v>73.333333333333329</c:v>
                </c:pt>
                <c:pt idx="58">
                  <c:v>73.333333333333329</c:v>
                </c:pt>
                <c:pt idx="59">
                  <c:v>73.333333333333329</c:v>
                </c:pt>
                <c:pt idx="60">
                  <c:v>73.333333333333329</c:v>
                </c:pt>
                <c:pt idx="61">
                  <c:v>73.333333333333329</c:v>
                </c:pt>
                <c:pt idx="62">
                  <c:v>66.666666666666657</c:v>
                </c:pt>
                <c:pt idx="63">
                  <c:v>66.666666666666657</c:v>
                </c:pt>
                <c:pt idx="64">
                  <c:v>60</c:v>
                </c:pt>
                <c:pt idx="65">
                  <c:v>46.666666666666664</c:v>
                </c:pt>
                <c:pt idx="66">
                  <c:v>46.666666666666664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1-3849-B3EE-1B782E272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542872"/>
        <c:axId val="2126823032"/>
      </c:radarChart>
      <c:catAx>
        <c:axId val="2127542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126823032"/>
        <c:crosses val="autoZero"/>
        <c:auto val="1"/>
        <c:lblAlgn val="ctr"/>
        <c:lblOffset val="100"/>
        <c:noMultiLvlLbl val="0"/>
      </c:catAx>
      <c:valAx>
        <c:axId val="21268230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754287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9.4517958412098299E-3"/>
          <c:y val="5.9167013888888897E-2"/>
          <c:w val="0.30623818525519803"/>
          <c:h val="0.161998958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Gráfica 9. Resultado promedio de evaluación </a:t>
            </a:r>
            <a:endParaRPr lang="en-US" sz="900">
              <a:solidFill>
                <a:srgbClr val="000000"/>
              </a:solidFill>
              <a:effectLst/>
              <a:latin typeface="Arial"/>
              <a:cs typeface="Aria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Tema 2 Diseño y operación   </a:t>
            </a:r>
            <a:endParaRPr lang="en-US" sz="900">
              <a:solidFill>
                <a:srgbClr val="000000"/>
              </a:solidFill>
              <a:effectLst/>
              <a:latin typeface="Arial"/>
              <a:cs typeface="Arial"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1C3-8C4F-9E90-2E037BB3A28C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1C3-8C4F-9E90-2E037BB3A28C}"/>
              </c:ext>
            </c:extLst>
          </c:dPt>
          <c:dPt>
            <c:idx val="38"/>
            <c:invertIfNegative val="0"/>
            <c:bubble3D val="0"/>
            <c:spPr>
              <a:solidFill>
                <a:srgbClr val="FD551A"/>
              </a:solidFill>
            </c:spPr>
            <c:extLst>
              <c:ext xmlns:c16="http://schemas.microsoft.com/office/drawing/2014/chart" uri="{C3380CC4-5D6E-409C-BE32-E72D297353CC}">
                <c16:uniqueId val="{00000003-31C3-8C4F-9E90-2E037BB3A2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Gráfica 9'!$B$2:$B$69</c:f>
              <c:strCache>
                <c:ptCount val="68"/>
                <c:pt idx="0">
                  <c:v>Nutrición Extraescolar</c:v>
                </c:pt>
                <c:pt idx="1">
                  <c:v>Recorridos Gratuitos por el Interior del Estado</c:v>
                </c:pt>
                <c:pt idx="2">
                  <c:v>Desayunos Escolares</c:v>
                </c:pt>
                <c:pt idx="3">
                  <c:v>Apoyo a la Ganadería y al Sector Lechero</c:v>
                </c:pt>
                <c:pt idx="4">
                  <c:v>Apoyo a los Apicultores del Estado de Jalisco</c:v>
                </c:pt>
                <c:pt idx="5">
                  <c:v>Apoyo al Empleo</c:v>
                </c:pt>
                <c:pt idx="6">
                  <c:v>Capacitación y Vinculación</c:v>
                </c:pt>
                <c:pt idx="7">
                  <c:v>Programa de Ciencia y Desarrollo Tecnológico</c:v>
                </c:pt>
                <c:pt idx="8">
                  <c:v>Desarrollo de Talento y Fomento a la Innovación en Jalisco</c:v>
                </c:pt>
                <c:pt idx="9">
                  <c:v>Jalisco Competitivo</c:v>
                </c:pt>
                <c:pt idx="10">
                  <c:v>Mi pasaje para estudiantes</c:v>
                </c:pt>
                <c:pt idx="11">
                  <c:v>Modernización de Granjas Porcícolas Ubicadas en la Cuenca del Río Santiago.</c:v>
                </c:pt>
                <c:pt idx="12">
                  <c:v>Programa de Gestión Empresarial, Sectorial y Social</c:v>
                </c:pt>
                <c:pt idx="13">
                  <c:v>Apoyo en Infraestructura Menor para la Certificación de Unidades Productivas Frutícolas y Hortícolas</c:v>
                </c:pt>
                <c:pt idx="14">
                  <c:v>Programa para el fortalecimiento del empleo de calidad para la micro y pequeña empresa</c:v>
                </c:pt>
                <c:pt idx="15">
                  <c:v>Barrios de Paz</c:v>
                </c:pt>
                <c:pt idx="16">
                  <c:v>Conducción de la Política de Innovación, Ciencia y Tecnología</c:v>
                </c:pt>
                <c:pt idx="17">
                  <c:v>Fondo Complementario para el Desarrollo Regional</c:v>
                </c:pt>
                <c:pt idx="18">
                  <c:v>Jalisco Incluyente</c:v>
                </c:pt>
                <c:pt idx="19">
                  <c:v>Jalisco te reconoce, apoyo a personas mayores</c:v>
                </c:pt>
                <c:pt idx="20">
                  <c:v>Jalisco, revive tu hogar, apoyo a la vivienda</c:v>
                </c:pt>
                <c:pt idx="21">
                  <c:v>Mi Pasaje para Adultos Mayores y Personas con Discapacidad</c:v>
                </c:pt>
                <c:pt idx="22">
                  <c:v>Apoyo a Mujeres Jefas de Familia</c:v>
                </c:pt>
                <c:pt idx="23">
                  <c:v>Empleo Temporal para el Beneficio de la Comunidad</c:v>
                </c:pt>
                <c:pt idx="24">
                  <c:v>Apoyo en Infraestructura y Equipo para Granjas Avícolas</c:v>
                </c:pt>
                <c:pt idx="25">
                  <c:v>Ayuda Alimentaria Directa</c:v>
                </c:pt>
                <c:pt idx="26">
                  <c:v>Becas Jalisco</c:v>
                </c:pt>
                <c:pt idx="27">
                  <c:v>Fuerza Mujeres</c:v>
                </c:pt>
                <c:pt idx="28">
                  <c:v>Mujeres por el Campo</c:v>
                </c:pt>
                <c:pt idx="29">
                  <c:v>Yo veo por Jalisco</c:v>
                </c:pt>
                <c:pt idx="30">
                  <c:v>Apoyos de Capacitación para Empleabilidad y Fomento al Autoempleo</c:v>
                </c:pt>
                <c:pt idx="31">
                  <c:v>Programa para acceder a incentivos de proyectos para la organización de ferias, exposiciones y encuentros de negocios dirigidos a Gobiernos Municipales.</c:v>
                </c:pt>
                <c:pt idx="32">
                  <c:v>Proyecta Producción</c:v>
                </c:pt>
                <c:pt idx="33">
                  <c:v>Becas Indígenas</c:v>
                </c:pt>
                <c:pt idx="34">
                  <c:v>Fortalecimiento a Organizaciones de la sociedad civil que trabajan por la inclusión de personas con Discapacidad</c:v>
                </c:pt>
                <c:pt idx="35">
                  <c:v>Por la seguridad alimentaria </c:v>
                </c:pt>
                <c:pt idx="36">
                  <c:v>Apoyo a las Organizaciones de la Sociedad Civil</c:v>
                </c:pt>
                <c:pt idx="37">
                  <c:v>Apoyo a la Ciencia, Tecnología e Innovación</c:v>
                </c:pt>
                <c:pt idx="38">
                  <c:v>Promedio </c:v>
                </c:pt>
                <c:pt idx="39">
                  <c:v>Dignificación y Competitividad en Mercados Municipales</c:v>
                </c:pt>
                <c:pt idx="40">
                  <c:v>Apoyo al Transporte para Estudiantes</c:v>
                </c:pt>
                <c:pt idx="41">
                  <c:v>Sistema Estatal de Ensambles y Orquestas Comunitarias: ECOS Música para el Desarrollo</c:v>
                </c:pt>
                <c:pt idx="42">
                  <c:v>Emprendedoras de alto impacto</c:v>
                </c:pt>
                <c:pt idx="43">
                  <c:v>Programa Integral de Capacitación y Extensionismo Rural</c:v>
                </c:pt>
                <c:pt idx="44">
                  <c:v>Programa para Proyectos Productivos para impulsar el desarrollo regional dirigido a empresas micro, pequeña, mediana y grande.</c:v>
                </c:pt>
                <c:pt idx="45">
                  <c:v>Recrea, Educando para la Vida, Apoyo de Mochila, Útiles, Uniforme y Calzado Escolar</c:v>
                </c:pt>
                <c:pt idx="46">
                  <c:v>Proyecta Traslados</c:v>
                </c:pt>
                <c:pt idx="47">
                  <c:v>Atención a los Productores del Sector Agrícola de Jalisco</c:v>
                </c:pt>
                <c:pt idx="48">
                  <c:v>Becas para Hijos de Militares</c:v>
                </c:pt>
                <c:pt idx="49">
                  <c:v>Becas para Hijos de Policías</c:v>
                </c:pt>
                <c:pt idx="50">
                  <c:v>Fondo Jalisco de Fomento Empresarial</c:v>
                </c:pt>
                <c:pt idx="51">
                  <c:v>Estados Bajos en Carbono</c:v>
                </c:pt>
                <c:pt idx="52">
                  <c:v>Apoyo económico para las hijas e hijos de mujeres víctimas de feminicidio o parricidio</c:v>
                </c:pt>
                <c:pt idx="53">
                  <c:v>Fondo Jalisco de Animación Cultural</c:v>
                </c:pt>
                <c:pt idx="54">
                  <c:v>Proyecta Industrias Culturales y Creativas</c:v>
                </c:pt>
                <c:pt idx="55">
                  <c:v>Apoyo Integral y Servicios a Productores en el Estado de Jalisco</c:v>
                </c:pt>
                <c:pt idx="56">
                  <c:v>Asociaciones para la Igualdad</c:v>
                </c:pt>
                <c:pt idx="57">
                  <c:v>Fondo para Talleres en Casas de la Cultura</c:v>
                </c:pt>
                <c:pt idx="58">
                  <c:v>Coinversión Migrante</c:v>
                </c:pt>
                <c:pt idx="59">
                  <c:v>Fortalecimiento para el Tratamiento de Aguas Residuales</c:v>
                </c:pt>
                <c:pt idx="60">
                  <c:v>Programa de Alternativas en Educación Preescolar Rural </c:v>
                </c:pt>
                <c:pt idx="61">
                  <c:v>Programa para la Inclusión y Equidad Educativa</c:v>
                </c:pt>
                <c:pt idx="62">
                  <c:v>Sanidad e Inocuidad Dentro y Fuera de la Cuenca del Río Santiago</c:v>
                </c:pt>
                <c:pt idx="63">
                  <c:v>Apoyo para Estudiar en la Escuela Normal Miguel Hidalgo de Atequiza Bajo la Modalidad de Internado</c:v>
                </c:pt>
                <c:pt idx="64">
                  <c:v>Impulso de la Calidad y Cobertura de la Educación Superior en Jalisco (Educación 4.0)</c:v>
                </c:pt>
                <c:pt idx="65">
                  <c:v>Internados en Educación Primaria Beatriz Hernández, para Niñas.</c:v>
                </c:pt>
                <c:pt idx="66">
                  <c:v>Módulos de Maquinaria a Municipios</c:v>
                </c:pt>
                <c:pt idx="67">
                  <c:v>Fondo Común Concursable para la Infraestructura</c:v>
                </c:pt>
              </c:strCache>
            </c:strRef>
          </c:cat>
          <c:val>
            <c:numRef>
              <c:f>' Gráfica 9'!$D$2:$D$69</c:f>
              <c:numCache>
                <c:formatCode>0.00</c:formatCode>
                <c:ptCount val="68"/>
                <c:pt idx="0">
                  <c:v>100</c:v>
                </c:pt>
                <c:pt idx="1">
                  <c:v>100</c:v>
                </c:pt>
                <c:pt idx="2">
                  <c:v>98.666666666666657</c:v>
                </c:pt>
                <c:pt idx="3">
                  <c:v>94.666666666666657</c:v>
                </c:pt>
                <c:pt idx="4">
                  <c:v>93.333333333333314</c:v>
                </c:pt>
                <c:pt idx="5">
                  <c:v>93.333333333333314</c:v>
                </c:pt>
                <c:pt idx="6">
                  <c:v>93.333333333333314</c:v>
                </c:pt>
                <c:pt idx="7">
                  <c:v>93.333333333333314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90.666666666666686</c:v>
                </c:pt>
                <c:pt idx="14">
                  <c:v>90.666666666666686</c:v>
                </c:pt>
                <c:pt idx="15">
                  <c:v>90.666666666666657</c:v>
                </c:pt>
                <c:pt idx="16">
                  <c:v>90.666666666666657</c:v>
                </c:pt>
                <c:pt idx="17">
                  <c:v>90.666666666666657</c:v>
                </c:pt>
                <c:pt idx="18">
                  <c:v>90.666666666666657</c:v>
                </c:pt>
                <c:pt idx="19">
                  <c:v>90.666666666666657</c:v>
                </c:pt>
                <c:pt idx="20">
                  <c:v>90.666666666666657</c:v>
                </c:pt>
                <c:pt idx="21">
                  <c:v>90.666666666666657</c:v>
                </c:pt>
                <c:pt idx="22">
                  <c:v>89.333333333333314</c:v>
                </c:pt>
                <c:pt idx="23">
                  <c:v>89.333333333333314</c:v>
                </c:pt>
                <c:pt idx="24">
                  <c:v>88</c:v>
                </c:pt>
                <c:pt idx="25">
                  <c:v>88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88</c:v>
                </c:pt>
                <c:pt idx="30">
                  <c:v>86.666666666666686</c:v>
                </c:pt>
                <c:pt idx="31">
                  <c:v>86.666666666666686</c:v>
                </c:pt>
                <c:pt idx="32">
                  <c:v>86.666666666666686</c:v>
                </c:pt>
                <c:pt idx="33">
                  <c:v>86.666666666666657</c:v>
                </c:pt>
                <c:pt idx="34">
                  <c:v>86.666666666666657</c:v>
                </c:pt>
                <c:pt idx="35">
                  <c:v>86.666666666666657</c:v>
                </c:pt>
                <c:pt idx="36">
                  <c:v>86.666666666666657</c:v>
                </c:pt>
                <c:pt idx="37">
                  <c:v>85.333333333333314</c:v>
                </c:pt>
                <c:pt idx="38">
                  <c:v>84.38</c:v>
                </c:pt>
                <c:pt idx="39">
                  <c:v>84</c:v>
                </c:pt>
                <c:pt idx="40">
                  <c:v>83.999999999999986</c:v>
                </c:pt>
                <c:pt idx="41">
                  <c:v>82.666666666666686</c:v>
                </c:pt>
                <c:pt idx="42">
                  <c:v>82.666666666666657</c:v>
                </c:pt>
                <c:pt idx="43">
                  <c:v>82.666666666666657</c:v>
                </c:pt>
                <c:pt idx="44">
                  <c:v>82.666666666666657</c:v>
                </c:pt>
                <c:pt idx="45">
                  <c:v>82.666666666666657</c:v>
                </c:pt>
                <c:pt idx="46">
                  <c:v>81.333333333333329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78.666666666666671</c:v>
                </c:pt>
                <c:pt idx="52">
                  <c:v>77.333333333333329</c:v>
                </c:pt>
                <c:pt idx="53">
                  <c:v>77.333333333333329</c:v>
                </c:pt>
                <c:pt idx="54">
                  <c:v>77.333333333333329</c:v>
                </c:pt>
                <c:pt idx="55">
                  <c:v>76</c:v>
                </c:pt>
                <c:pt idx="56">
                  <c:v>76</c:v>
                </c:pt>
                <c:pt idx="57">
                  <c:v>74.666666666666671</c:v>
                </c:pt>
                <c:pt idx="58">
                  <c:v>74.666666666666657</c:v>
                </c:pt>
                <c:pt idx="59">
                  <c:v>72</c:v>
                </c:pt>
                <c:pt idx="60">
                  <c:v>72</c:v>
                </c:pt>
                <c:pt idx="61">
                  <c:v>72</c:v>
                </c:pt>
                <c:pt idx="62">
                  <c:v>72</c:v>
                </c:pt>
                <c:pt idx="63">
                  <c:v>70.666666666666671</c:v>
                </c:pt>
                <c:pt idx="64">
                  <c:v>69.333333333333329</c:v>
                </c:pt>
                <c:pt idx="65">
                  <c:v>69.333333333333329</c:v>
                </c:pt>
                <c:pt idx="66">
                  <c:v>64</c:v>
                </c:pt>
                <c:pt idx="6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C3-8C4F-9E90-2E037BB3A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768248"/>
        <c:axId val="2126765224"/>
      </c:barChart>
      <c:catAx>
        <c:axId val="2126768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126765224"/>
        <c:crosses val="autoZero"/>
        <c:auto val="1"/>
        <c:lblAlgn val="ctr"/>
        <c:lblOffset val="100"/>
        <c:noMultiLvlLbl val="0"/>
      </c:catAx>
      <c:valAx>
        <c:axId val="2126765224"/>
        <c:scaling>
          <c:orientation val="minMax"/>
          <c:max val="100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126768248"/>
        <c:crosses val="autoZero"/>
        <c:crossBetween val="between"/>
      </c:valAx>
      <c:spPr>
        <a:ln>
          <a:solidFill>
            <a:srgbClr val="F2F2F2"/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000">
              <a:latin typeface="Arial"/>
            </a:defRPr>
          </a:pPr>
          <a:endParaRPr lang="es-MX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'Gráfica 10'!$A$2:$D$2</c:f>
              <c:strCache>
                <c:ptCount val="1"/>
                <c:pt idx="0">
                  <c:v>Gráfica 10. Resultados de la evaluación Tema 3 ROP 2019</c:v>
                </c:pt>
              </c:strCache>
            </c:strRef>
          </c:tx>
          <c:spPr>
            <a:solidFill>
              <a:srgbClr val="93CDDD"/>
            </a:solidFill>
          </c:spPr>
          <c:explosion val="25"/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A41-324E-97DC-FDA8D96E333A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A41-324E-97DC-FDA8D96E333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10'!$B$3:$B$5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10'!$C$3:$C$5</c:f>
              <c:numCache>
                <c:formatCode>General</c:formatCode>
                <c:ptCount val="3"/>
                <c:pt idx="0">
                  <c:v>37</c:v>
                </c:pt>
                <c:pt idx="1">
                  <c:v>18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1-324E-97DC-FDA8D96E333A}"/>
            </c:ext>
          </c:extLst>
        </c:ser>
        <c:ser>
          <c:idx val="1"/>
          <c:order val="1"/>
          <c:explosion val="25"/>
          <c:cat>
            <c:strRef>
              <c:f>'Gráfica 10'!$B$3:$B$5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10'!$D$3:$D$5</c:f>
              <c:numCache>
                <c:formatCode>0%</c:formatCode>
                <c:ptCount val="3"/>
                <c:pt idx="0">
                  <c:v>0.55223880597014929</c:v>
                </c:pt>
                <c:pt idx="1">
                  <c:v>0.18</c:v>
                </c:pt>
                <c:pt idx="2">
                  <c:v>0.17910447761194029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1-324E-97DC-FDA8D96E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900">
              <a:latin typeface="Arial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Matriz de</a:t>
            </a:r>
            <a:r>
              <a:rPr lang="es-ES" sz="900" baseline="0"/>
              <a:t> indicadorres para resultados</a:t>
            </a:r>
            <a:endParaRPr lang="es-ES" sz="900"/>
          </a:p>
        </c:rich>
      </c:tx>
      <c:layout>
        <c:manualLayout>
          <c:xMode val="edge"/>
          <c:yMode val="edge"/>
          <c:x val="0.1793959781492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11 MIR'!$E$74</c:f>
              <c:strCache>
                <c:ptCount val="1"/>
                <c:pt idx="0">
                  <c:v>Promedio 83.83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11 MIR'!$A$2:$A$68</c:f>
              <c:numCache>
                <c:formatCode>General</c:formatCode>
                <c:ptCount val="67"/>
                <c:pt idx="0">
                  <c:v>1</c:v>
                </c:pt>
                <c:pt idx="1">
                  <c:v>13</c:v>
                </c:pt>
                <c:pt idx="2">
                  <c:v>16</c:v>
                </c:pt>
                <c:pt idx="3">
                  <c:v>24</c:v>
                </c:pt>
                <c:pt idx="4">
                  <c:v>26</c:v>
                </c:pt>
                <c:pt idx="5">
                  <c:v>34</c:v>
                </c:pt>
                <c:pt idx="6">
                  <c:v>41</c:v>
                </c:pt>
                <c:pt idx="7">
                  <c:v>50</c:v>
                </c:pt>
                <c:pt idx="8">
                  <c:v>53</c:v>
                </c:pt>
                <c:pt idx="9">
                  <c:v>54</c:v>
                </c:pt>
                <c:pt idx="10">
                  <c:v>57</c:v>
                </c:pt>
                <c:pt idx="11">
                  <c:v>59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15</c:v>
                </c:pt>
                <c:pt idx="16">
                  <c:v>30</c:v>
                </c:pt>
                <c:pt idx="17">
                  <c:v>37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55</c:v>
                </c:pt>
                <c:pt idx="22">
                  <c:v>65</c:v>
                </c:pt>
                <c:pt idx="23">
                  <c:v>5</c:v>
                </c:pt>
                <c:pt idx="24">
                  <c:v>32</c:v>
                </c:pt>
                <c:pt idx="25">
                  <c:v>42</c:v>
                </c:pt>
                <c:pt idx="26">
                  <c:v>43</c:v>
                </c:pt>
                <c:pt idx="27">
                  <c:v>45</c:v>
                </c:pt>
                <c:pt idx="28">
                  <c:v>46</c:v>
                </c:pt>
                <c:pt idx="29">
                  <c:v>51</c:v>
                </c:pt>
                <c:pt idx="30">
                  <c:v>64</c:v>
                </c:pt>
                <c:pt idx="31">
                  <c:v>52</c:v>
                </c:pt>
                <c:pt idx="32">
                  <c:v>63</c:v>
                </c:pt>
                <c:pt idx="33">
                  <c:v>8</c:v>
                </c:pt>
                <c:pt idx="34">
                  <c:v>17</c:v>
                </c:pt>
                <c:pt idx="35">
                  <c:v>29</c:v>
                </c:pt>
                <c:pt idx="36">
                  <c:v>38</c:v>
                </c:pt>
                <c:pt idx="37">
                  <c:v>14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23</c:v>
                </c:pt>
                <c:pt idx="42">
                  <c:v>67</c:v>
                </c:pt>
                <c:pt idx="43">
                  <c:v>39</c:v>
                </c:pt>
                <c:pt idx="44">
                  <c:v>36</c:v>
                </c:pt>
                <c:pt idx="45">
                  <c:v>12</c:v>
                </c:pt>
                <c:pt idx="46">
                  <c:v>6</c:v>
                </c:pt>
                <c:pt idx="47">
                  <c:v>3</c:v>
                </c:pt>
                <c:pt idx="48">
                  <c:v>7</c:v>
                </c:pt>
                <c:pt idx="49">
                  <c:v>18</c:v>
                </c:pt>
                <c:pt idx="50">
                  <c:v>31</c:v>
                </c:pt>
                <c:pt idx="51">
                  <c:v>44</c:v>
                </c:pt>
                <c:pt idx="52">
                  <c:v>22</c:v>
                </c:pt>
                <c:pt idx="53">
                  <c:v>56</c:v>
                </c:pt>
                <c:pt idx="54">
                  <c:v>27</c:v>
                </c:pt>
                <c:pt idx="55">
                  <c:v>28</c:v>
                </c:pt>
                <c:pt idx="56">
                  <c:v>40</c:v>
                </c:pt>
                <c:pt idx="57">
                  <c:v>58</c:v>
                </c:pt>
                <c:pt idx="58">
                  <c:v>61</c:v>
                </c:pt>
                <c:pt idx="59">
                  <c:v>66</c:v>
                </c:pt>
                <c:pt idx="60">
                  <c:v>60</c:v>
                </c:pt>
                <c:pt idx="61">
                  <c:v>62</c:v>
                </c:pt>
                <c:pt idx="62">
                  <c:v>2</c:v>
                </c:pt>
                <c:pt idx="63">
                  <c:v>4</c:v>
                </c:pt>
                <c:pt idx="64">
                  <c:v>33</c:v>
                </c:pt>
                <c:pt idx="65">
                  <c:v>35</c:v>
                </c:pt>
                <c:pt idx="66">
                  <c:v>25</c:v>
                </c:pt>
              </c:numCache>
            </c:numRef>
          </c:cat>
          <c:val>
            <c:numRef>
              <c:f>'Gráfica 11 MIR'!$E$2:$E$68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91.666666666666657</c:v>
                </c:pt>
                <c:pt idx="33">
                  <c:v>91.666666666666657</c:v>
                </c:pt>
                <c:pt idx="34">
                  <c:v>91.666666666666657</c:v>
                </c:pt>
                <c:pt idx="35">
                  <c:v>91.666666666666657</c:v>
                </c:pt>
                <c:pt idx="36">
                  <c:v>91.666666666666657</c:v>
                </c:pt>
                <c:pt idx="37">
                  <c:v>91.666666666666657</c:v>
                </c:pt>
                <c:pt idx="38">
                  <c:v>91.666666666666657</c:v>
                </c:pt>
                <c:pt idx="39">
                  <c:v>91.666666666666657</c:v>
                </c:pt>
                <c:pt idx="40">
                  <c:v>91.666666666666657</c:v>
                </c:pt>
                <c:pt idx="41">
                  <c:v>91.666666666666657</c:v>
                </c:pt>
                <c:pt idx="42">
                  <c:v>91.666666666666657</c:v>
                </c:pt>
                <c:pt idx="43">
                  <c:v>91.666666666666657</c:v>
                </c:pt>
                <c:pt idx="44">
                  <c:v>91.666666666666657</c:v>
                </c:pt>
                <c:pt idx="45">
                  <c:v>83.333333333333343</c:v>
                </c:pt>
                <c:pt idx="46">
                  <c:v>83.333333333333329</c:v>
                </c:pt>
                <c:pt idx="47">
                  <c:v>83.333333333333329</c:v>
                </c:pt>
                <c:pt idx="48">
                  <c:v>83.333333333333329</c:v>
                </c:pt>
                <c:pt idx="49">
                  <c:v>83.333333333333329</c:v>
                </c:pt>
                <c:pt idx="50">
                  <c:v>83.333333333333329</c:v>
                </c:pt>
                <c:pt idx="51">
                  <c:v>83.333333333333329</c:v>
                </c:pt>
                <c:pt idx="52">
                  <c:v>75</c:v>
                </c:pt>
                <c:pt idx="53">
                  <c:v>75</c:v>
                </c:pt>
                <c:pt idx="54">
                  <c:v>75</c:v>
                </c:pt>
                <c:pt idx="55">
                  <c:v>66.666666666666657</c:v>
                </c:pt>
                <c:pt idx="56">
                  <c:v>66.666666666666657</c:v>
                </c:pt>
                <c:pt idx="57">
                  <c:v>66.666666666666657</c:v>
                </c:pt>
                <c:pt idx="58">
                  <c:v>50</c:v>
                </c:pt>
                <c:pt idx="59">
                  <c:v>50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16.666666666666664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C-6140-A3CB-6B6E94DBF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105864"/>
        <c:axId val="2088108920"/>
      </c:radarChart>
      <c:catAx>
        <c:axId val="2088105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088108920"/>
        <c:crosses val="autoZero"/>
        <c:auto val="1"/>
        <c:lblAlgn val="ctr"/>
        <c:lblOffset val="100"/>
        <c:noMultiLvlLbl val="0"/>
      </c:catAx>
      <c:valAx>
        <c:axId val="208810892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08810586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9.4517958412098299E-3"/>
          <c:y val="5.9167013888888897E-2"/>
          <c:w val="0.30623818525519803"/>
          <c:h val="0.161998958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Evaluación</a:t>
            </a:r>
          </a:p>
        </c:rich>
      </c:tx>
      <c:layout>
        <c:manualLayout>
          <c:xMode val="edge"/>
          <c:yMode val="edge"/>
          <c:x val="0.39786434068142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11 Evaluación'!$E$74</c:f>
              <c:strCache>
                <c:ptCount val="1"/>
                <c:pt idx="0">
                  <c:v>Promedio 87.56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11 Evaluación'!$A$2:$A$68</c:f>
              <c:numCache>
                <c:formatCode>General</c:formatCode>
                <c:ptCount val="67"/>
                <c:pt idx="0">
                  <c:v>1</c:v>
                </c:pt>
                <c:pt idx="1">
                  <c:v>13</c:v>
                </c:pt>
                <c:pt idx="2">
                  <c:v>16</c:v>
                </c:pt>
                <c:pt idx="3">
                  <c:v>24</c:v>
                </c:pt>
                <c:pt idx="4">
                  <c:v>26</c:v>
                </c:pt>
                <c:pt idx="5">
                  <c:v>34</c:v>
                </c:pt>
                <c:pt idx="6">
                  <c:v>41</c:v>
                </c:pt>
                <c:pt idx="7">
                  <c:v>50</c:v>
                </c:pt>
                <c:pt idx="8">
                  <c:v>53</c:v>
                </c:pt>
                <c:pt idx="9">
                  <c:v>54</c:v>
                </c:pt>
                <c:pt idx="10">
                  <c:v>57</c:v>
                </c:pt>
                <c:pt idx="11">
                  <c:v>59</c:v>
                </c:pt>
                <c:pt idx="12">
                  <c:v>63</c:v>
                </c:pt>
                <c:pt idx="13">
                  <c:v>6</c:v>
                </c:pt>
                <c:pt idx="14">
                  <c:v>22</c:v>
                </c:pt>
                <c:pt idx="15">
                  <c:v>56</c:v>
                </c:pt>
                <c:pt idx="16">
                  <c:v>28</c:v>
                </c:pt>
                <c:pt idx="17">
                  <c:v>61</c:v>
                </c:pt>
                <c:pt idx="18">
                  <c:v>66</c:v>
                </c:pt>
                <c:pt idx="19">
                  <c:v>60</c:v>
                </c:pt>
                <c:pt idx="20">
                  <c:v>62</c:v>
                </c:pt>
                <c:pt idx="21">
                  <c:v>33</c:v>
                </c:pt>
                <c:pt idx="22">
                  <c:v>35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15</c:v>
                </c:pt>
                <c:pt idx="27">
                  <c:v>30</c:v>
                </c:pt>
                <c:pt idx="28">
                  <c:v>37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55</c:v>
                </c:pt>
                <c:pt idx="33">
                  <c:v>65</c:v>
                </c:pt>
                <c:pt idx="34">
                  <c:v>8</c:v>
                </c:pt>
                <c:pt idx="35">
                  <c:v>17</c:v>
                </c:pt>
                <c:pt idx="36">
                  <c:v>29</c:v>
                </c:pt>
                <c:pt idx="37">
                  <c:v>38</c:v>
                </c:pt>
                <c:pt idx="38">
                  <c:v>27</c:v>
                </c:pt>
                <c:pt idx="39">
                  <c:v>2</c:v>
                </c:pt>
                <c:pt idx="40">
                  <c:v>4</c:v>
                </c:pt>
                <c:pt idx="41">
                  <c:v>5</c:v>
                </c:pt>
                <c:pt idx="42">
                  <c:v>32</c:v>
                </c:pt>
                <c:pt idx="43">
                  <c:v>42</c:v>
                </c:pt>
                <c:pt idx="44">
                  <c:v>43</c:v>
                </c:pt>
                <c:pt idx="45">
                  <c:v>45</c:v>
                </c:pt>
                <c:pt idx="46">
                  <c:v>46</c:v>
                </c:pt>
                <c:pt idx="47">
                  <c:v>51</c:v>
                </c:pt>
                <c:pt idx="48">
                  <c:v>64</c:v>
                </c:pt>
                <c:pt idx="49">
                  <c:v>14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23</c:v>
                </c:pt>
                <c:pt idx="54">
                  <c:v>67</c:v>
                </c:pt>
                <c:pt idx="55">
                  <c:v>12</c:v>
                </c:pt>
                <c:pt idx="56">
                  <c:v>3</c:v>
                </c:pt>
                <c:pt idx="57">
                  <c:v>7</c:v>
                </c:pt>
                <c:pt idx="58">
                  <c:v>18</c:v>
                </c:pt>
                <c:pt idx="59">
                  <c:v>31</c:v>
                </c:pt>
                <c:pt idx="60">
                  <c:v>44</c:v>
                </c:pt>
                <c:pt idx="61">
                  <c:v>40</c:v>
                </c:pt>
                <c:pt idx="62">
                  <c:v>58</c:v>
                </c:pt>
                <c:pt idx="63">
                  <c:v>52</c:v>
                </c:pt>
                <c:pt idx="64">
                  <c:v>39</c:v>
                </c:pt>
                <c:pt idx="65">
                  <c:v>25</c:v>
                </c:pt>
                <c:pt idx="66">
                  <c:v>36</c:v>
                </c:pt>
              </c:numCache>
            </c:numRef>
          </c:cat>
          <c:val>
            <c:numRef>
              <c:f>'Gráfica 11 Evaluación'!$E$2:$E$68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88.888888888888886</c:v>
                </c:pt>
                <c:pt idx="24">
                  <c:v>88.888888888888886</c:v>
                </c:pt>
                <c:pt idx="25">
                  <c:v>88.888888888888886</c:v>
                </c:pt>
                <c:pt idx="26">
                  <c:v>88.888888888888886</c:v>
                </c:pt>
                <c:pt idx="27">
                  <c:v>88.888888888888886</c:v>
                </c:pt>
                <c:pt idx="28">
                  <c:v>88.888888888888886</c:v>
                </c:pt>
                <c:pt idx="29">
                  <c:v>88.888888888888886</c:v>
                </c:pt>
                <c:pt idx="30">
                  <c:v>88.888888888888886</c:v>
                </c:pt>
                <c:pt idx="31">
                  <c:v>88.888888888888886</c:v>
                </c:pt>
                <c:pt idx="32">
                  <c:v>88.888888888888886</c:v>
                </c:pt>
                <c:pt idx="33">
                  <c:v>88.888888888888886</c:v>
                </c:pt>
                <c:pt idx="34">
                  <c:v>88.888888888888886</c:v>
                </c:pt>
                <c:pt idx="35">
                  <c:v>88.888888888888886</c:v>
                </c:pt>
                <c:pt idx="36">
                  <c:v>88.888888888888886</c:v>
                </c:pt>
                <c:pt idx="37">
                  <c:v>88.888888888888886</c:v>
                </c:pt>
                <c:pt idx="38">
                  <c:v>88.888888888888886</c:v>
                </c:pt>
                <c:pt idx="39">
                  <c:v>88.888888888888886</c:v>
                </c:pt>
                <c:pt idx="40">
                  <c:v>88.888888888888886</c:v>
                </c:pt>
                <c:pt idx="41">
                  <c:v>77.777777777777771</c:v>
                </c:pt>
                <c:pt idx="42">
                  <c:v>77.777777777777771</c:v>
                </c:pt>
                <c:pt idx="43">
                  <c:v>77.777777777777771</c:v>
                </c:pt>
                <c:pt idx="44">
                  <c:v>77.777777777777771</c:v>
                </c:pt>
                <c:pt idx="45">
                  <c:v>77.777777777777771</c:v>
                </c:pt>
                <c:pt idx="46">
                  <c:v>77.777777777777771</c:v>
                </c:pt>
                <c:pt idx="47">
                  <c:v>77.777777777777771</c:v>
                </c:pt>
                <c:pt idx="48">
                  <c:v>77.777777777777771</c:v>
                </c:pt>
                <c:pt idx="49">
                  <c:v>77.777777777777771</c:v>
                </c:pt>
                <c:pt idx="50">
                  <c:v>77.777777777777771</c:v>
                </c:pt>
                <c:pt idx="51">
                  <c:v>77.777777777777771</c:v>
                </c:pt>
                <c:pt idx="52">
                  <c:v>77.777777777777771</c:v>
                </c:pt>
                <c:pt idx="53">
                  <c:v>77.777777777777771</c:v>
                </c:pt>
                <c:pt idx="54">
                  <c:v>77.777777777777771</c:v>
                </c:pt>
                <c:pt idx="55">
                  <c:v>77.777777777777771</c:v>
                </c:pt>
                <c:pt idx="56">
                  <c:v>77.777777777777771</c:v>
                </c:pt>
                <c:pt idx="57">
                  <c:v>77.777777777777771</c:v>
                </c:pt>
                <c:pt idx="58">
                  <c:v>77.777777777777771</c:v>
                </c:pt>
                <c:pt idx="59">
                  <c:v>77.777777777777771</c:v>
                </c:pt>
                <c:pt idx="60">
                  <c:v>77.777777777777771</c:v>
                </c:pt>
                <c:pt idx="61">
                  <c:v>77.777777777777771</c:v>
                </c:pt>
                <c:pt idx="62">
                  <c:v>77.777777777777771</c:v>
                </c:pt>
                <c:pt idx="63">
                  <c:v>66.666666666666657</c:v>
                </c:pt>
                <c:pt idx="64">
                  <c:v>66.666666666666657</c:v>
                </c:pt>
                <c:pt idx="65">
                  <c:v>66.666666666666657</c:v>
                </c:pt>
                <c:pt idx="66">
                  <c:v>55.55555555555555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9-8148-823C-F41055EF2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670392"/>
        <c:axId val="2126667400"/>
      </c:radarChart>
      <c:catAx>
        <c:axId val="2126670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126667400"/>
        <c:crosses val="autoZero"/>
        <c:auto val="1"/>
        <c:lblAlgn val="ctr"/>
        <c:lblOffset val="100"/>
        <c:noMultiLvlLbl val="0"/>
      </c:catAx>
      <c:valAx>
        <c:axId val="212666740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667039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0.69184764002798305"/>
          <c:y val="8.2176470588235295E-2"/>
          <c:w val="0.27790661328014499"/>
          <c:h val="0.123027083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>
                <a:latin typeface="Arial"/>
              </a:rPr>
              <a:t>Gráfica 2. Resultado promedio por eje de diagnóstico de ROPs 2019</a:t>
            </a:r>
          </a:p>
        </c:rich>
      </c:tx>
      <c:layout>
        <c:manualLayout>
          <c:xMode val="edge"/>
          <c:yMode val="edge"/>
          <c:x val="0.13091459369817601"/>
          <c:y val="1.32291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312603648424497E-2"/>
          <c:y val="9.83333333333333E-2"/>
          <c:w val="0.86724979270315095"/>
          <c:h val="0.60024715660542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'Gráfica 2'!$A$2:$E$2</c:f>
              <c:strCache>
                <c:ptCount val="1"/>
                <c:pt idx="0">
                  <c:v>Gráfica 2. Resultado promedio por eje de diagnóstico de ROPs 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 2'!$A$5:$A$8</c:f>
              <c:strCache>
                <c:ptCount val="4"/>
                <c:pt idx="0">
                  <c:v>Instrumentos jurídicos y diagnóstico del problema público </c:v>
                </c:pt>
                <c:pt idx="1">
                  <c:v>Diseño y operación </c:v>
                </c:pt>
                <c:pt idx="2">
                  <c:v>Mecanismos de verificación de resultados </c:v>
                </c:pt>
                <c:pt idx="3">
                  <c:v>Transparencia y rendición de cuentas </c:v>
                </c:pt>
              </c:strCache>
            </c:strRef>
          </c:cat>
          <c:val>
            <c:numRef>
              <c:f>'Gráfica 2'!$B$5:$B$8</c:f>
              <c:numCache>
                <c:formatCode>0.00</c:formatCode>
                <c:ptCount val="4"/>
                <c:pt idx="0">
                  <c:v>90.137547556335903</c:v>
                </c:pt>
                <c:pt idx="1">
                  <c:v>84.378109452736311</c:v>
                </c:pt>
                <c:pt idx="2">
                  <c:v>85.429992892679437</c:v>
                </c:pt>
                <c:pt idx="3">
                  <c:v>85.79325594250966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4-9545-A0B1-D5BDA1EC36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1674280"/>
        <c:axId val="2096574760"/>
      </c:barChart>
      <c:catAx>
        <c:axId val="210167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6574760"/>
        <c:crosses val="autoZero"/>
        <c:auto val="1"/>
        <c:lblAlgn val="ctr"/>
        <c:lblOffset val="100"/>
        <c:noMultiLvlLbl val="0"/>
      </c:catAx>
      <c:valAx>
        <c:axId val="209657476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101674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900">
                <a:solidFill>
                  <a:srgbClr val="376092"/>
                </a:solidFill>
                <a:latin typeface="Arial"/>
                <a:cs typeface="Arial"/>
              </a:defRPr>
            </a:pPr>
            <a:r>
              <a:rPr lang="en-US" sz="900" b="1" i="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Gráfica 12. Resultado promedio de evaluación </a:t>
            </a:r>
            <a:endParaRPr lang="en-US" sz="900">
              <a:solidFill>
                <a:srgbClr val="000000"/>
              </a:solidFill>
              <a:effectLst/>
              <a:latin typeface="Arial"/>
              <a:cs typeface="Arial"/>
            </a:endParaRPr>
          </a:p>
          <a:p>
            <a:pPr algn="ctr">
              <a:defRPr sz="900">
                <a:solidFill>
                  <a:srgbClr val="376092"/>
                </a:solidFill>
                <a:latin typeface="Arial"/>
                <a:cs typeface="Arial"/>
              </a:defRPr>
            </a:pPr>
            <a:r>
              <a:rPr lang="en-US" sz="900" b="1" i="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Tema  3 Mecanismos de verificación de resultados (promedio final por programa</a:t>
            </a:r>
            <a:r>
              <a:rPr lang="en-US" sz="900" b="1" i="0" baseline="0">
                <a:solidFill>
                  <a:srgbClr val="376092"/>
                </a:solidFill>
                <a:effectLst/>
                <a:latin typeface="Arial"/>
                <a:cs typeface="Arial"/>
              </a:rPr>
              <a:t>)</a:t>
            </a:r>
            <a:endParaRPr lang="en-US" sz="900">
              <a:solidFill>
                <a:srgbClr val="376092"/>
              </a:solidFill>
              <a:effectLst/>
              <a:latin typeface="Arial"/>
              <a:cs typeface="Arial"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04-7D49-8161-716F859D7A02}"/>
              </c:ext>
            </c:extLst>
          </c:dPt>
          <c:dPt>
            <c:idx val="46"/>
            <c:invertIfNegative val="0"/>
            <c:bubble3D val="0"/>
            <c:spPr>
              <a:solidFill>
                <a:srgbClr val="FD551A"/>
              </a:solidFill>
            </c:spPr>
            <c:extLst>
              <c:ext xmlns:c16="http://schemas.microsoft.com/office/drawing/2014/chart" uri="{C3380CC4-5D6E-409C-BE32-E72D297353CC}">
                <c16:uniqueId val="{00000002-DA04-7D49-8161-716F859D7A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Corbel"/>
                    <a:cs typeface="Corbe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Gráfica 12'!$B$2:$B$69</c:f>
              <c:strCache>
                <c:ptCount val="68"/>
                <c:pt idx="0">
                  <c:v>Apoyo a la Ciencia, Tecnología e Innovación</c:v>
                </c:pt>
                <c:pt idx="1">
                  <c:v>Apoyos de Capacitación para Empleabilidad y Fomento al Autoempleo</c:v>
                </c:pt>
                <c:pt idx="2">
                  <c:v>Ayuda Alimentaria Directa</c:v>
                </c:pt>
                <c:pt idx="3">
                  <c:v>Conducción de la Política de Innovación, Ciencia y Tecnología</c:v>
                </c:pt>
                <c:pt idx="4">
                  <c:v>Desayunos Escolares</c:v>
                </c:pt>
                <c:pt idx="5">
                  <c:v>Fondo Jalisco de Fomento Empresarial</c:v>
                </c:pt>
                <c:pt idx="6">
                  <c:v>Jalisco Competitivo</c:v>
                </c:pt>
                <c:pt idx="7">
                  <c:v>Nutrición Extraescolar</c:v>
                </c:pt>
                <c:pt idx="8">
                  <c:v>Programa de Ciencia y Desarrollo Tecnológico</c:v>
                </c:pt>
                <c:pt idx="9">
                  <c:v>Programa de Gestión Empresarial, Sectorial y Social</c:v>
                </c:pt>
                <c:pt idx="10">
                  <c:v>Programa para el fortalecimiento del empleo de calidad para la micro y pequeña empresa</c:v>
                </c:pt>
                <c:pt idx="11">
                  <c:v>Programa para Proyectos Productivos para impulsar el desarrollo regional dirigido a empresas micro, pequeña, mediana y grande.</c:v>
                </c:pt>
                <c:pt idx="12">
                  <c:v>Apoyo en Infraestructura Menor para la Certificación de Unidades Productivas Frutícolas y Hortícolas</c:v>
                </c:pt>
                <c:pt idx="13">
                  <c:v>Apoyo en Infraestructura y Equipo para Granjas Avícolas</c:v>
                </c:pt>
                <c:pt idx="14">
                  <c:v>Apoyo Integral y Servicios a Productores en el Estado de Jalisco</c:v>
                </c:pt>
                <c:pt idx="15">
                  <c:v>Atención a los Productores del Sector Agrícola de Jalisco</c:v>
                </c:pt>
                <c:pt idx="16">
                  <c:v>Estados Bajos en Carbono</c:v>
                </c:pt>
                <c:pt idx="17">
                  <c:v>Fortalecimiento para el Tratamiento de Aguas Residuales</c:v>
                </c:pt>
                <c:pt idx="18">
                  <c:v>Modernización de Granjas Porcícolas Ubicadas en la Cuenca del Río Santiago.</c:v>
                </c:pt>
                <c:pt idx="19">
                  <c:v>Módulos de Maquinaria a Municipios</c:v>
                </c:pt>
                <c:pt idx="20">
                  <c:v>Mujeres por el Campo</c:v>
                </c:pt>
                <c:pt idx="21">
                  <c:v>Programa Integral de Capacitación y Extensionismo Rural</c:v>
                </c:pt>
                <c:pt idx="22">
                  <c:v>Recorridos Gratuitos por el Interior del Estado</c:v>
                </c:pt>
                <c:pt idx="23">
                  <c:v>Sanidad e Inocuidad Dentro y Fuera de la Cuenca del Río Santiago</c:v>
                </c:pt>
                <c:pt idx="24">
                  <c:v>Apoyo a Mujeres Jefas de Familia</c:v>
                </c:pt>
                <c:pt idx="25">
                  <c:v>Apoyo al Empleo</c:v>
                </c:pt>
                <c:pt idx="26">
                  <c:v>Apoyo económico para las hijas e hijos de mujeres víctimas de feminicidio o parricidio</c:v>
                </c:pt>
                <c:pt idx="27">
                  <c:v>Barrios de Paz</c:v>
                </c:pt>
                <c:pt idx="28">
                  <c:v>Emprendedoras de alto impacto</c:v>
                </c:pt>
                <c:pt idx="29">
                  <c:v>Fondo Común Concursable para la Infraestructura</c:v>
                </c:pt>
                <c:pt idx="30">
                  <c:v>Fuerza Mujeres</c:v>
                </c:pt>
                <c:pt idx="31">
                  <c:v>Jalisco Incluyente</c:v>
                </c:pt>
                <c:pt idx="32">
                  <c:v>Jalisco te reconoce, apoyo a personas mayores</c:v>
                </c:pt>
                <c:pt idx="33">
                  <c:v>Mi Pasaje para Adultos Mayores y Personas con Discapacidad</c:v>
                </c:pt>
                <c:pt idx="34">
                  <c:v>Mi pasaje para estudiantes</c:v>
                </c:pt>
                <c:pt idx="35">
                  <c:v>Por la seguridad alimentaria </c:v>
                </c:pt>
                <c:pt idx="36">
                  <c:v>Recrea, Educando para la Vida, Apoyo de Mochila, Útiles, Uniforme y Calzado Escolar</c:v>
                </c:pt>
                <c:pt idx="37">
                  <c:v>Asociaciones para la Igualdad</c:v>
                </c:pt>
                <c:pt idx="38">
                  <c:v>Becas Jalisco</c:v>
                </c:pt>
                <c:pt idx="39">
                  <c:v>Becas para Hijos de Militares</c:v>
                </c:pt>
                <c:pt idx="40">
                  <c:v>Becas para Hijos de Policías</c:v>
                </c:pt>
                <c:pt idx="41">
                  <c:v>Capacitación y Vinculación</c:v>
                </c:pt>
                <c:pt idx="42">
                  <c:v>Coinversión Migrante</c:v>
                </c:pt>
                <c:pt idx="43">
                  <c:v>Programa de Alternativas en Educación Preescolar Rural  </c:v>
                </c:pt>
                <c:pt idx="44">
                  <c:v>Programa para acceder a incentivos de proyectos para la organización de ferias, exposiciones y encuentros de negocios dirigidos a Gobiernos Municipales.</c:v>
                </c:pt>
                <c:pt idx="45">
                  <c:v>Yo veo por Jalisco</c:v>
                </c:pt>
                <c:pt idx="46">
                  <c:v>Promedio</c:v>
                </c:pt>
                <c:pt idx="47">
                  <c:v>Apoyo a las Organizaciones de la Sociedad Civil</c:v>
                </c:pt>
                <c:pt idx="48">
                  <c:v>Apoyo al Transporte para Estudiantes</c:v>
                </c:pt>
                <c:pt idx="49">
                  <c:v>Apoyo para Estudiar en la Escuela Normal Miguel Hidalgo de Atequiza Bajo la Modalidad de Internado</c:v>
                </c:pt>
                <c:pt idx="50">
                  <c:v>Becas Indígenas</c:v>
                </c:pt>
                <c:pt idx="51">
                  <c:v>Dignificación y Competitividad en Mercados Municipales</c:v>
                </c:pt>
                <c:pt idx="52">
                  <c:v>Empleo Temporal para el Beneficio de la Comunidad</c:v>
                </c:pt>
                <c:pt idx="53">
                  <c:v>Fondo Complementario para el Desarrollo Regional</c:v>
                </c:pt>
                <c:pt idx="54">
                  <c:v>Impulso de la Calidad y Cobertura de la Educación Superior en Jalisco (Educación 4.0)</c:v>
                </c:pt>
                <c:pt idx="55">
                  <c:v>Jalisco, revive tu hogar, apoyo a la vivienda</c:v>
                </c:pt>
                <c:pt idx="56">
                  <c:v>Fortalecimiento a Organizaciones de la sociedad civil que trabajan por la inclusión de personas con Discapacidad</c:v>
                </c:pt>
                <c:pt idx="57">
                  <c:v>Internados en Educación Primaria Beatriz Hernández, para Niñas.</c:v>
                </c:pt>
                <c:pt idx="58">
                  <c:v>Programa para la Inclusión y Equidad Educativa</c:v>
                </c:pt>
                <c:pt idx="59">
                  <c:v>Proyecta Producción</c:v>
                </c:pt>
                <c:pt idx="60">
                  <c:v>Sistema Estatal de Ensambles y Orquestas Comunitarias: ECOS Música para el Desarrollo</c:v>
                </c:pt>
                <c:pt idx="61">
                  <c:v>Proyecta Industrias Culturales y Creativas</c:v>
                </c:pt>
                <c:pt idx="62">
                  <c:v>Proyecta Traslados</c:v>
                </c:pt>
                <c:pt idx="63">
                  <c:v>Apoyo a la Ganadería y al Sector Lechero</c:v>
                </c:pt>
                <c:pt idx="64">
                  <c:v>Apoyo a los Apicultores del Estado de Jalisco</c:v>
                </c:pt>
                <c:pt idx="65">
                  <c:v>Fondo Jalisco de Animación Cultural</c:v>
                </c:pt>
                <c:pt idx="66">
                  <c:v>Fondo para Talleres en Casas de la Cultura</c:v>
                </c:pt>
                <c:pt idx="67">
                  <c:v>Desarrollo de Talento y Fomento a la Innovación en Jalisco</c:v>
                </c:pt>
              </c:strCache>
            </c:strRef>
          </c:cat>
          <c:val>
            <c:numRef>
              <c:f>' Gráfica 12'!$D$2:$D$69</c:f>
              <c:numCache>
                <c:formatCode>0.00</c:formatCode>
                <c:ptCount val="6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95.238095238095227</c:v>
                </c:pt>
                <c:pt idx="13">
                  <c:v>95.238095238095227</c:v>
                </c:pt>
                <c:pt idx="14">
                  <c:v>95.238095238095227</c:v>
                </c:pt>
                <c:pt idx="15">
                  <c:v>95.238095238095227</c:v>
                </c:pt>
                <c:pt idx="16">
                  <c:v>95.238095238095227</c:v>
                </c:pt>
                <c:pt idx="17">
                  <c:v>95.238095238095227</c:v>
                </c:pt>
                <c:pt idx="18">
                  <c:v>95.238095238095227</c:v>
                </c:pt>
                <c:pt idx="19">
                  <c:v>95.238095238095227</c:v>
                </c:pt>
                <c:pt idx="20">
                  <c:v>95.238095238095227</c:v>
                </c:pt>
                <c:pt idx="21">
                  <c:v>95.238095238095227</c:v>
                </c:pt>
                <c:pt idx="22">
                  <c:v>95.238095238095227</c:v>
                </c:pt>
                <c:pt idx="23">
                  <c:v>95.238095238095227</c:v>
                </c:pt>
                <c:pt idx="24">
                  <c:v>90.476190476190467</c:v>
                </c:pt>
                <c:pt idx="25">
                  <c:v>90.476190476190467</c:v>
                </c:pt>
                <c:pt idx="26">
                  <c:v>90.476190476190467</c:v>
                </c:pt>
                <c:pt idx="27">
                  <c:v>90.476190476190467</c:v>
                </c:pt>
                <c:pt idx="28">
                  <c:v>90.476190476190467</c:v>
                </c:pt>
                <c:pt idx="29">
                  <c:v>90.476190476190467</c:v>
                </c:pt>
                <c:pt idx="30">
                  <c:v>90.476190476190467</c:v>
                </c:pt>
                <c:pt idx="31">
                  <c:v>90.476190476190467</c:v>
                </c:pt>
                <c:pt idx="32">
                  <c:v>90.476190476190467</c:v>
                </c:pt>
                <c:pt idx="33">
                  <c:v>90.476190476190467</c:v>
                </c:pt>
                <c:pt idx="34">
                  <c:v>90.476190476190467</c:v>
                </c:pt>
                <c:pt idx="35">
                  <c:v>90.476190476190467</c:v>
                </c:pt>
                <c:pt idx="36">
                  <c:v>90.476190476190467</c:v>
                </c:pt>
                <c:pt idx="37">
                  <c:v>85.714285714285708</c:v>
                </c:pt>
                <c:pt idx="38">
                  <c:v>85.714285714285708</c:v>
                </c:pt>
                <c:pt idx="39">
                  <c:v>85.714285714285708</c:v>
                </c:pt>
                <c:pt idx="40">
                  <c:v>85.714285714285708</c:v>
                </c:pt>
                <c:pt idx="41">
                  <c:v>85.714285714285708</c:v>
                </c:pt>
                <c:pt idx="42">
                  <c:v>85.714285714285708</c:v>
                </c:pt>
                <c:pt idx="43">
                  <c:v>85.714285714285708</c:v>
                </c:pt>
                <c:pt idx="44">
                  <c:v>85.714285714285708</c:v>
                </c:pt>
                <c:pt idx="45">
                  <c:v>85.714285714285708</c:v>
                </c:pt>
                <c:pt idx="46">
                  <c:v>85.46</c:v>
                </c:pt>
                <c:pt idx="47">
                  <c:v>80.952380952380949</c:v>
                </c:pt>
                <c:pt idx="48">
                  <c:v>80.952380952380949</c:v>
                </c:pt>
                <c:pt idx="49">
                  <c:v>80.952380952380949</c:v>
                </c:pt>
                <c:pt idx="50">
                  <c:v>80.952380952380949</c:v>
                </c:pt>
                <c:pt idx="51">
                  <c:v>80.952380952380949</c:v>
                </c:pt>
                <c:pt idx="52">
                  <c:v>80.952380952380949</c:v>
                </c:pt>
                <c:pt idx="53">
                  <c:v>80.952380952380949</c:v>
                </c:pt>
                <c:pt idx="54">
                  <c:v>80.952380952380949</c:v>
                </c:pt>
                <c:pt idx="55">
                  <c:v>80.952380952380949</c:v>
                </c:pt>
                <c:pt idx="56">
                  <c:v>76.190476190476176</c:v>
                </c:pt>
                <c:pt idx="57">
                  <c:v>71.428571428571431</c:v>
                </c:pt>
                <c:pt idx="58">
                  <c:v>71.428571428571431</c:v>
                </c:pt>
                <c:pt idx="59">
                  <c:v>71.428571428571431</c:v>
                </c:pt>
                <c:pt idx="60">
                  <c:v>71.428571428571431</c:v>
                </c:pt>
                <c:pt idx="61">
                  <c:v>57.142857142857146</c:v>
                </c:pt>
                <c:pt idx="62">
                  <c:v>57.142857142857146</c:v>
                </c:pt>
                <c:pt idx="63">
                  <c:v>52.380952380952372</c:v>
                </c:pt>
                <c:pt idx="64">
                  <c:v>52.380952380952372</c:v>
                </c:pt>
                <c:pt idx="65">
                  <c:v>52.380952380952372</c:v>
                </c:pt>
                <c:pt idx="66">
                  <c:v>42.857142857142854</c:v>
                </c:pt>
                <c:pt idx="67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4-7D49-8161-716F859D7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613688"/>
        <c:axId val="2126610632"/>
      </c:barChart>
      <c:catAx>
        <c:axId val="2126613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orbel"/>
                <a:cs typeface="Corbel"/>
              </a:defRPr>
            </a:pPr>
            <a:endParaRPr lang="es-MX"/>
          </a:p>
        </c:txPr>
        <c:crossAx val="2126610632"/>
        <c:crosses val="autoZero"/>
        <c:auto val="1"/>
        <c:lblAlgn val="ctr"/>
        <c:lblOffset val="100"/>
        <c:noMultiLvlLbl val="0"/>
      </c:catAx>
      <c:valAx>
        <c:axId val="2126610632"/>
        <c:scaling>
          <c:orientation val="minMax"/>
          <c:max val="100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Corbel"/>
                <a:cs typeface="Corbel"/>
              </a:defRPr>
            </a:pPr>
            <a:endParaRPr lang="es-MX"/>
          </a:p>
        </c:txPr>
        <c:crossAx val="2126613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>
                <a:latin typeface="Arial"/>
                <a:cs typeface="Arial"/>
              </a:rPr>
              <a:t>Gráfica 13. Resultados de la evaluación Tema 3 ROP 2019</a:t>
            </a:r>
          </a:p>
        </c:rich>
      </c:tx>
      <c:layout>
        <c:manualLayout>
          <c:xMode val="edge"/>
          <c:yMode val="edge"/>
          <c:x val="0.111600831146107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'Gráfica 13'!$A$2:$D$2</c:f>
              <c:strCache>
                <c:ptCount val="1"/>
                <c:pt idx="0">
                  <c:v>Gráfica 13. Resultados de la evaluación Tema 3 ROP 2019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A0-7444-B196-EC8E9F0A630C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6A0-7444-B196-EC8E9F0A630C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6A0-7444-B196-EC8E9F0A630C}"/>
              </c:ext>
            </c:extLst>
          </c:dPt>
          <c:dLbls>
            <c:dLbl>
              <c:idx val="1"/>
              <c:layout>
                <c:manualLayout>
                  <c:x val="2.95409011373578E-2"/>
                  <c:y val="8.535651793525809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A0-7444-B196-EC8E9F0A6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/>
                    <a:cs typeface="Arial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13'!$B$3:$B$5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13'!$C$3:$C$5</c:f>
              <c:numCache>
                <c:formatCode>General</c:formatCode>
                <c:ptCount val="3"/>
                <c:pt idx="0">
                  <c:v>37</c:v>
                </c:pt>
                <c:pt idx="1">
                  <c:v>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0-7444-B196-EC8E9F0A630C}"/>
            </c:ext>
          </c:extLst>
        </c:ser>
        <c:ser>
          <c:idx val="1"/>
          <c:order val="1"/>
          <c:explosion val="25"/>
          <c:cat>
            <c:strRef>
              <c:f>'Gráfica 13'!$B$3:$B$5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13'!$D$3:$D$5</c:f>
              <c:numCache>
                <c:formatCode>0%</c:formatCode>
                <c:ptCount val="3"/>
                <c:pt idx="0">
                  <c:v>0.55223880597014929</c:v>
                </c:pt>
                <c:pt idx="1">
                  <c:v>1.4925373134328358E-2</c:v>
                </c:pt>
                <c:pt idx="2">
                  <c:v>0.43283582089552236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A0-7444-B196-EC8E9F0A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900">
              <a:latin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Transparencia</a:t>
            </a:r>
            <a:r>
              <a:rPr lang="es-ES" sz="900" baseline="0"/>
              <a:t> y rendición de cuentas</a:t>
            </a:r>
            <a:endParaRPr lang="es-ES" sz="900"/>
          </a:p>
        </c:rich>
      </c:tx>
      <c:layout>
        <c:manualLayout>
          <c:xMode val="edge"/>
          <c:yMode val="edge"/>
          <c:x val="0.16548409145511001"/>
          <c:y val="9.14195220270658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14'!$D$74</c:f>
              <c:strCache>
                <c:ptCount val="1"/>
                <c:pt idx="0">
                  <c:v>Promedio 85.79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14'!$A$2:$A$68</c:f>
              <c:numCache>
                <c:formatCode>General</c:formatCode>
                <c:ptCount val="67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22</c:v>
                </c:pt>
                <c:pt idx="10">
                  <c:v>26</c:v>
                </c:pt>
                <c:pt idx="11">
                  <c:v>30</c:v>
                </c:pt>
                <c:pt idx="12">
                  <c:v>33</c:v>
                </c:pt>
                <c:pt idx="13">
                  <c:v>35</c:v>
                </c:pt>
                <c:pt idx="14">
                  <c:v>37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66</c:v>
                </c:pt>
                <c:pt idx="25">
                  <c:v>67</c:v>
                </c:pt>
                <c:pt idx="26">
                  <c:v>56</c:v>
                </c:pt>
                <c:pt idx="27">
                  <c:v>57</c:v>
                </c:pt>
                <c:pt idx="28">
                  <c:v>59</c:v>
                </c:pt>
                <c:pt idx="29">
                  <c:v>3</c:v>
                </c:pt>
                <c:pt idx="30">
                  <c:v>5</c:v>
                </c:pt>
                <c:pt idx="31">
                  <c:v>6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28</c:v>
                </c:pt>
                <c:pt idx="36">
                  <c:v>36</c:v>
                </c:pt>
                <c:pt idx="37">
                  <c:v>8</c:v>
                </c:pt>
                <c:pt idx="38">
                  <c:v>1</c:v>
                </c:pt>
                <c:pt idx="39">
                  <c:v>11</c:v>
                </c:pt>
                <c:pt idx="40">
                  <c:v>24</c:v>
                </c:pt>
                <c:pt idx="41">
                  <c:v>27</c:v>
                </c:pt>
                <c:pt idx="42">
                  <c:v>29</c:v>
                </c:pt>
                <c:pt idx="43">
                  <c:v>31</c:v>
                </c:pt>
                <c:pt idx="44">
                  <c:v>53</c:v>
                </c:pt>
                <c:pt idx="45">
                  <c:v>38</c:v>
                </c:pt>
                <c:pt idx="46">
                  <c:v>54</c:v>
                </c:pt>
                <c:pt idx="47">
                  <c:v>65</c:v>
                </c:pt>
                <c:pt idx="48">
                  <c:v>7</c:v>
                </c:pt>
                <c:pt idx="49">
                  <c:v>12</c:v>
                </c:pt>
                <c:pt idx="50">
                  <c:v>18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45</c:v>
                </c:pt>
                <c:pt idx="56">
                  <c:v>46</c:v>
                </c:pt>
                <c:pt idx="57">
                  <c:v>51</c:v>
                </c:pt>
                <c:pt idx="58">
                  <c:v>52</c:v>
                </c:pt>
                <c:pt idx="59">
                  <c:v>58</c:v>
                </c:pt>
                <c:pt idx="60">
                  <c:v>64</c:v>
                </c:pt>
                <c:pt idx="61">
                  <c:v>23</c:v>
                </c:pt>
                <c:pt idx="62">
                  <c:v>25</c:v>
                </c:pt>
                <c:pt idx="63">
                  <c:v>44</c:v>
                </c:pt>
                <c:pt idx="64">
                  <c:v>32</c:v>
                </c:pt>
                <c:pt idx="65">
                  <c:v>34</c:v>
                </c:pt>
                <c:pt idx="66">
                  <c:v>39</c:v>
                </c:pt>
              </c:numCache>
            </c:numRef>
          </c:cat>
          <c:val>
            <c:numRef>
              <c:f>'Gráfica 14'!$D$2:$D$68</c:f>
              <c:numCache>
                <c:formatCode>0.00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96.296296296296291</c:v>
                </c:pt>
                <c:pt idx="27">
                  <c:v>96.296296296296291</c:v>
                </c:pt>
                <c:pt idx="28">
                  <c:v>96.296296296296291</c:v>
                </c:pt>
                <c:pt idx="29">
                  <c:v>92.592592592592581</c:v>
                </c:pt>
                <c:pt idx="30">
                  <c:v>92.592592592592581</c:v>
                </c:pt>
                <c:pt idx="31">
                  <c:v>92.592592592592581</c:v>
                </c:pt>
                <c:pt idx="32">
                  <c:v>92.592592592592581</c:v>
                </c:pt>
                <c:pt idx="33">
                  <c:v>92.592592592592581</c:v>
                </c:pt>
                <c:pt idx="34">
                  <c:v>92.592592592592581</c:v>
                </c:pt>
                <c:pt idx="35">
                  <c:v>92.592592592592581</c:v>
                </c:pt>
                <c:pt idx="36">
                  <c:v>92.592592592592581</c:v>
                </c:pt>
                <c:pt idx="37">
                  <c:v>88.888888888888886</c:v>
                </c:pt>
                <c:pt idx="38">
                  <c:v>77.777777777777771</c:v>
                </c:pt>
                <c:pt idx="39">
                  <c:v>77.777777777777771</c:v>
                </c:pt>
                <c:pt idx="40">
                  <c:v>77.777777777777771</c:v>
                </c:pt>
                <c:pt idx="41">
                  <c:v>77.777777777777771</c:v>
                </c:pt>
                <c:pt idx="42">
                  <c:v>77.777777777777771</c:v>
                </c:pt>
                <c:pt idx="43">
                  <c:v>77.777777777777771</c:v>
                </c:pt>
                <c:pt idx="44">
                  <c:v>77.777777777777771</c:v>
                </c:pt>
                <c:pt idx="45">
                  <c:v>74.074074074074076</c:v>
                </c:pt>
                <c:pt idx="46">
                  <c:v>74.074074074074076</c:v>
                </c:pt>
                <c:pt idx="47">
                  <c:v>74.074074074074076</c:v>
                </c:pt>
                <c:pt idx="48">
                  <c:v>70.370370370370367</c:v>
                </c:pt>
                <c:pt idx="49">
                  <c:v>70.370370370370367</c:v>
                </c:pt>
                <c:pt idx="50">
                  <c:v>70.370370370370367</c:v>
                </c:pt>
                <c:pt idx="51">
                  <c:v>70.370370370370367</c:v>
                </c:pt>
                <c:pt idx="52">
                  <c:v>70.370370370370367</c:v>
                </c:pt>
                <c:pt idx="53">
                  <c:v>70.370370370370367</c:v>
                </c:pt>
                <c:pt idx="54">
                  <c:v>70.370370370370367</c:v>
                </c:pt>
                <c:pt idx="55">
                  <c:v>70.370370370370367</c:v>
                </c:pt>
                <c:pt idx="56">
                  <c:v>70.370370370370367</c:v>
                </c:pt>
                <c:pt idx="57">
                  <c:v>70.370370370370367</c:v>
                </c:pt>
                <c:pt idx="58">
                  <c:v>70.370370370370367</c:v>
                </c:pt>
                <c:pt idx="59">
                  <c:v>70.370370370370367</c:v>
                </c:pt>
                <c:pt idx="60">
                  <c:v>70.370370370370367</c:v>
                </c:pt>
                <c:pt idx="61">
                  <c:v>62.962962962962962</c:v>
                </c:pt>
                <c:pt idx="62">
                  <c:v>62.962962962962962</c:v>
                </c:pt>
                <c:pt idx="63">
                  <c:v>59.259259259259252</c:v>
                </c:pt>
                <c:pt idx="64">
                  <c:v>55.555555555555557</c:v>
                </c:pt>
                <c:pt idx="65">
                  <c:v>55.555555555555557</c:v>
                </c:pt>
                <c:pt idx="66">
                  <c:v>51.851851851851848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3-6941-9074-609471D23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607512"/>
        <c:axId val="2124610584"/>
      </c:radarChart>
      <c:catAx>
        <c:axId val="2124607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124610584"/>
        <c:crosses val="autoZero"/>
        <c:auto val="1"/>
        <c:lblAlgn val="ctr"/>
        <c:lblOffset val="100"/>
        <c:noMultiLvlLbl val="0"/>
      </c:catAx>
      <c:valAx>
        <c:axId val="2124610584"/>
        <c:scaling>
          <c:orientation val="minMax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460751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0.69184764002798305"/>
          <c:y val="8.2176470588235295E-2"/>
          <c:w val="0.27790661328014499"/>
          <c:h val="0.123027083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 b="1" i="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Gráfica 15. Resultado promedio de evaluación </a:t>
            </a:r>
            <a:endParaRPr lang="en-US" sz="900">
              <a:solidFill>
                <a:srgbClr val="000000"/>
              </a:solidFill>
              <a:effectLst/>
              <a:latin typeface="Arial"/>
              <a:cs typeface="Arial"/>
            </a:endParaRPr>
          </a:p>
          <a:p>
            <a:pPr>
              <a:defRPr/>
            </a:pPr>
            <a:r>
              <a:rPr lang="en-US" sz="900" b="1" i="0" baseline="0">
                <a:solidFill>
                  <a:srgbClr val="000000"/>
                </a:solidFill>
                <a:effectLst/>
                <a:latin typeface="Arial"/>
                <a:cs typeface="Arial"/>
              </a:rPr>
              <a:t>Tema 4 Transparencia y rendición de cuentas (promedio final por programa)  </a:t>
            </a:r>
            <a:endParaRPr lang="en-US" sz="900">
              <a:solidFill>
                <a:srgbClr val="000000"/>
              </a:solidFill>
              <a:effectLst/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994535077365801"/>
          <c:y val="3.35010875934085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7906918462707598"/>
          <c:y val="3.91735092746434E-2"/>
          <c:w val="0.47239890701547299"/>
          <c:h val="0.943826803759622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solidFill>
                <a:srgbClr val="215968"/>
              </a:solidFill>
            </a:ln>
          </c:spPr>
          <c:invertIfNegative val="0"/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B1-B54C-BBC4-DD5782D19BD2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3B1-B54C-BBC4-DD5782D19B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+mn-lt"/>
                    <a:cs typeface="Corbe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Gráfica 15'!$B$2:$B$69</c:f>
              <c:strCache>
                <c:ptCount val="68"/>
                <c:pt idx="0">
                  <c:v>Apoyo a la Ganadería y al Sector Lechero</c:v>
                </c:pt>
                <c:pt idx="1">
                  <c:v>Apoyo a los Apicultores del Estado de Jalisco</c:v>
                </c:pt>
                <c:pt idx="2">
                  <c:v>Apoyo en Infraestructura Menor para la Certificación de Unidades Productivas Frutícolas y Hortícolas</c:v>
                </c:pt>
                <c:pt idx="3">
                  <c:v>Apoyo en Infraestructura y Equipo para Granjas Avícolas</c:v>
                </c:pt>
                <c:pt idx="4">
                  <c:v>Apoyos de Capacitación para Empleabilidad y Fomento al Autoempleo</c:v>
                </c:pt>
                <c:pt idx="5">
                  <c:v>Asociaciones para la Igualdad</c:v>
                </c:pt>
                <c:pt idx="6">
                  <c:v>Atención a los Productores del Sector Agrícola de Jalisco</c:v>
                </c:pt>
                <c:pt idx="7">
                  <c:v>Ayuda Alimentaria Directa</c:v>
                </c:pt>
                <c:pt idx="8">
                  <c:v>Barrios de Paz</c:v>
                </c:pt>
                <c:pt idx="9">
                  <c:v>Capacitación y Vinculación</c:v>
                </c:pt>
                <c:pt idx="10">
                  <c:v>Desayunos Escolares</c:v>
                </c:pt>
                <c:pt idx="11">
                  <c:v>Estados Bajos en Carbono</c:v>
                </c:pt>
                <c:pt idx="12">
                  <c:v>Fondo Jalisco de Animación Cultural</c:v>
                </c:pt>
                <c:pt idx="13">
                  <c:v>Fondo para Talleres en Casas de la Cultura</c:v>
                </c:pt>
                <c:pt idx="14">
                  <c:v>Fortalecimiento para el Tratamiento de Aguas Residuales</c:v>
                </c:pt>
                <c:pt idx="15">
                  <c:v>Modernización de Granjas Porcícolas Ubicadas en la Cuenca del Río Santiago.</c:v>
                </c:pt>
                <c:pt idx="16">
                  <c:v>Módulos de Maquinaria a Municipios</c:v>
                </c:pt>
                <c:pt idx="17">
                  <c:v>Mujeres por el Campo</c:v>
                </c:pt>
                <c:pt idx="18">
                  <c:v>Nutrición Extraescolar</c:v>
                </c:pt>
                <c:pt idx="19">
                  <c:v>Programa Integral de Capacitación y Extensionismo Rural</c:v>
                </c:pt>
                <c:pt idx="20">
                  <c:v>Proyecta Industrias Culturales y Creativas</c:v>
                </c:pt>
                <c:pt idx="21">
                  <c:v>Proyecta Producción</c:v>
                </c:pt>
                <c:pt idx="22">
                  <c:v>Proyecta Traslados</c:v>
                </c:pt>
                <c:pt idx="23">
                  <c:v>Recorridos Gratuitos por el Interior del Estado</c:v>
                </c:pt>
                <c:pt idx="24">
                  <c:v>Sistema Estatal de Ensambles y Orquestas Comunitarias: ECOS Música para el Desarrollo</c:v>
                </c:pt>
                <c:pt idx="25">
                  <c:v>Yo veo por Jalisco</c:v>
                </c:pt>
                <c:pt idx="26">
                  <c:v>Programa para acceder a incentivos de proyectos para la organización de ferias, exposiciones y encuentros de negocios dirigidos a Gobiernos Municipales.</c:v>
                </c:pt>
                <c:pt idx="27">
                  <c:v>Programa para el fortalecimiento del empleo de calidad para la micro y pequeña empresa</c:v>
                </c:pt>
                <c:pt idx="28">
                  <c:v>Programa para Proyectos Productivos para impulsar el desarrollo regional dirigido a empresas micro, pequeña, mediana y grande.</c:v>
                </c:pt>
                <c:pt idx="29">
                  <c:v>Apoyo a las Organizaciones de la Sociedad Civil</c:v>
                </c:pt>
                <c:pt idx="30">
                  <c:v>Apoyo a Mujeres Jefas de Familia</c:v>
                </c:pt>
                <c:pt idx="31">
                  <c:v>Apoyo al Empleo</c:v>
                </c:pt>
                <c:pt idx="32">
                  <c:v>Becas Jalisco</c:v>
                </c:pt>
                <c:pt idx="33">
                  <c:v>Becas para Hijos de Militares</c:v>
                </c:pt>
                <c:pt idx="34">
                  <c:v>Becas para Hijos de Policías</c:v>
                </c:pt>
                <c:pt idx="35">
                  <c:v>Empleo Temporal para el Beneficio de la Comunidad</c:v>
                </c:pt>
                <c:pt idx="36">
                  <c:v>Fortalecimiento a Organizaciones de la sociedad civil que trabajan por la inclusión de personas con Discapacidad</c:v>
                </c:pt>
                <c:pt idx="37">
                  <c:v>Apoyo económico para las hijas e hijos de mujeres víctimas de feminicidio o parricidio</c:v>
                </c:pt>
                <c:pt idx="38">
                  <c:v>Promedio</c:v>
                </c:pt>
                <c:pt idx="39">
                  <c:v>Apoyo a la Ciencia, Tecnología e Innovación</c:v>
                </c:pt>
                <c:pt idx="40">
                  <c:v>Apoyo Integral y Servicios a Productores en el Estado de Jalisco</c:v>
                </c:pt>
                <c:pt idx="41">
                  <c:v>Conducción de la Política de Innovación, Ciencia y Tecnología</c:v>
                </c:pt>
                <c:pt idx="42">
                  <c:v>Dignificación y Competitividad en Mercados Municipales</c:v>
                </c:pt>
                <c:pt idx="43">
                  <c:v>Emprendedoras de alto impacto</c:v>
                </c:pt>
                <c:pt idx="44">
                  <c:v>Fondo Complementario para el Desarrollo Regional</c:v>
                </c:pt>
                <c:pt idx="45">
                  <c:v>Programa de Ciencia y Desarrollo Tecnológico</c:v>
                </c:pt>
                <c:pt idx="46">
                  <c:v>Fuerza Mujeres</c:v>
                </c:pt>
                <c:pt idx="47">
                  <c:v>Programa de Gestión Empresarial, Sectorial y Social</c:v>
                </c:pt>
                <c:pt idx="48">
                  <c:v>Sanidad e Inocuidad Dentro y Fuera de la Cuenca del Río Santiago</c:v>
                </c:pt>
                <c:pt idx="49">
                  <c:v>Apoyo al Transporte para Estudiantes</c:v>
                </c:pt>
                <c:pt idx="50">
                  <c:v>Apoyo para Estudiar en la Escuela Normal Miguel Hidalgo de Atequiza Bajo la Modalidad de Internado</c:v>
                </c:pt>
                <c:pt idx="51">
                  <c:v>Becas Indígenas</c:v>
                </c:pt>
                <c:pt idx="52">
                  <c:v>Internados en Educación Primaria Beatriz Hernández, para Niñas.</c:v>
                </c:pt>
                <c:pt idx="53">
                  <c:v>Jalisco Competitivo</c:v>
                </c:pt>
                <c:pt idx="54">
                  <c:v>Jalisco Incluyente</c:v>
                </c:pt>
                <c:pt idx="55">
                  <c:v>Jalisco te reconoce, apoyo a personas mayores</c:v>
                </c:pt>
                <c:pt idx="56">
                  <c:v>Mi Pasaje para Adultos Mayores y Personas con Discapacidad</c:v>
                </c:pt>
                <c:pt idx="57">
                  <c:v>Mi pasaje para estudiantes</c:v>
                </c:pt>
                <c:pt idx="58">
                  <c:v>Por la seguridad alimentaria </c:v>
                </c:pt>
                <c:pt idx="59">
                  <c:v>Programa de Alternativas en Educación Preescolar Rural </c:v>
                </c:pt>
                <c:pt idx="60">
                  <c:v>Programa para la Inclusión y Equidad Educativa</c:v>
                </c:pt>
                <c:pt idx="61">
                  <c:v>Recrea, Educando para la Vida, Apoyo de Mochila, Útiles, Uniforme y Calzado Escolar</c:v>
                </c:pt>
                <c:pt idx="62">
                  <c:v>Coinversión Migrante</c:v>
                </c:pt>
                <c:pt idx="63">
                  <c:v>Desarrollo de Talento y Fomento a la Innovación en Jalisco</c:v>
                </c:pt>
                <c:pt idx="64">
                  <c:v>Jalisco, revive tu hogar, apoyo a la vivienda</c:v>
                </c:pt>
                <c:pt idx="65">
                  <c:v>Fondo Común Concursable para la Infraestructura</c:v>
                </c:pt>
                <c:pt idx="66">
                  <c:v>Fondo Jalisco de Fomento Empresarial</c:v>
                </c:pt>
                <c:pt idx="67">
                  <c:v>Impulso de la Calidad y Cobertura de la Educación Superior en Jalisco (Educación 4.0)</c:v>
                </c:pt>
              </c:strCache>
            </c:strRef>
          </c:cat>
          <c:val>
            <c:numRef>
              <c:f>' Gráfica 15'!$D$2:$D$69</c:f>
              <c:numCache>
                <c:formatCode>0.00</c:formatCode>
                <c:ptCount val="6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96.296296296296291</c:v>
                </c:pt>
                <c:pt idx="27">
                  <c:v>96.296296296296291</c:v>
                </c:pt>
                <c:pt idx="28">
                  <c:v>96.296296296296291</c:v>
                </c:pt>
                <c:pt idx="29">
                  <c:v>92.592592592592581</c:v>
                </c:pt>
                <c:pt idx="30">
                  <c:v>92.592592592592581</c:v>
                </c:pt>
                <c:pt idx="31">
                  <c:v>92.592592592592581</c:v>
                </c:pt>
                <c:pt idx="32">
                  <c:v>92.592592592592581</c:v>
                </c:pt>
                <c:pt idx="33">
                  <c:v>92.592592592592581</c:v>
                </c:pt>
                <c:pt idx="34">
                  <c:v>92.592592592592581</c:v>
                </c:pt>
                <c:pt idx="35">
                  <c:v>92.592592592592581</c:v>
                </c:pt>
                <c:pt idx="36">
                  <c:v>92.592592592592581</c:v>
                </c:pt>
                <c:pt idx="37">
                  <c:v>88.888888888888886</c:v>
                </c:pt>
                <c:pt idx="38">
                  <c:v>85.79325594250966</c:v>
                </c:pt>
                <c:pt idx="39">
                  <c:v>77.777777777777771</c:v>
                </c:pt>
                <c:pt idx="40">
                  <c:v>77.777777777777771</c:v>
                </c:pt>
                <c:pt idx="41">
                  <c:v>77.777777777777771</c:v>
                </c:pt>
                <c:pt idx="42">
                  <c:v>77.777777777777771</c:v>
                </c:pt>
                <c:pt idx="43">
                  <c:v>77.777777777777771</c:v>
                </c:pt>
                <c:pt idx="44">
                  <c:v>77.777777777777771</c:v>
                </c:pt>
                <c:pt idx="45">
                  <c:v>77.777777777777771</c:v>
                </c:pt>
                <c:pt idx="46">
                  <c:v>74.074074074074076</c:v>
                </c:pt>
                <c:pt idx="47">
                  <c:v>74.074074074074076</c:v>
                </c:pt>
                <c:pt idx="48">
                  <c:v>74.074074074074076</c:v>
                </c:pt>
                <c:pt idx="49">
                  <c:v>70.370370370370367</c:v>
                </c:pt>
                <c:pt idx="50">
                  <c:v>70.370370370370367</c:v>
                </c:pt>
                <c:pt idx="51">
                  <c:v>70.370370370370367</c:v>
                </c:pt>
                <c:pt idx="52">
                  <c:v>70.370370370370367</c:v>
                </c:pt>
                <c:pt idx="53">
                  <c:v>70.370370370370367</c:v>
                </c:pt>
                <c:pt idx="54">
                  <c:v>70.370370370370367</c:v>
                </c:pt>
                <c:pt idx="55">
                  <c:v>70.370370370370367</c:v>
                </c:pt>
                <c:pt idx="56">
                  <c:v>70.370370370370367</c:v>
                </c:pt>
                <c:pt idx="57">
                  <c:v>70.370370370370367</c:v>
                </c:pt>
                <c:pt idx="58">
                  <c:v>70.370370370370367</c:v>
                </c:pt>
                <c:pt idx="59">
                  <c:v>70.370370370370367</c:v>
                </c:pt>
                <c:pt idx="60">
                  <c:v>70.370370370370367</c:v>
                </c:pt>
                <c:pt idx="61">
                  <c:v>70.370370370370367</c:v>
                </c:pt>
                <c:pt idx="62">
                  <c:v>62.962962962962962</c:v>
                </c:pt>
                <c:pt idx="63">
                  <c:v>62.962962962962962</c:v>
                </c:pt>
                <c:pt idx="64">
                  <c:v>59.259259259259252</c:v>
                </c:pt>
                <c:pt idx="65">
                  <c:v>55.555555555555557</c:v>
                </c:pt>
                <c:pt idx="66">
                  <c:v>55.555555555555557</c:v>
                </c:pt>
                <c:pt idx="67">
                  <c:v>51.851851851851848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1-B54C-BBC4-DD5782D19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547832"/>
        <c:axId val="2126544776"/>
      </c:barChart>
      <c:catAx>
        <c:axId val="2126547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+mn-lt"/>
                <a:cs typeface="Corbel"/>
              </a:defRPr>
            </a:pPr>
            <a:endParaRPr lang="es-MX"/>
          </a:p>
        </c:txPr>
        <c:crossAx val="2126544776"/>
        <c:crossesAt val="0"/>
        <c:auto val="1"/>
        <c:lblAlgn val="ctr"/>
        <c:lblOffset val="100"/>
        <c:noMultiLvlLbl val="0"/>
      </c:catAx>
      <c:valAx>
        <c:axId val="2126544776"/>
        <c:scaling>
          <c:orientation val="minMax"/>
          <c:max val="100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orbel"/>
                <a:cs typeface="Corbel"/>
              </a:defRPr>
            </a:pPr>
            <a:endParaRPr lang="es-MX"/>
          </a:p>
        </c:txPr>
        <c:crossAx val="2126547832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>
                <a:latin typeface="Arial"/>
                <a:cs typeface="Arial"/>
              </a:defRPr>
            </a:pPr>
            <a:r>
              <a:rPr lang="es-ES_tradnl" sz="1000" b="1" i="0" baseline="0">
                <a:effectLst/>
                <a:latin typeface="Arial"/>
                <a:cs typeface="Arial"/>
              </a:rPr>
              <a:t>Gráfica 16. Promedios finales por Dependencia segun ROP 2019 evaluadas</a:t>
            </a:r>
            <a:endParaRPr lang="es-ES_tradnl" sz="1000">
              <a:effectLst/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29390079100524"/>
          <c:y val="2.325581395348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901601830663601E-2"/>
          <c:y val="0.113491298527443"/>
          <c:w val="0.88917890412439904"/>
          <c:h val="0.65555388219544797"/>
        </c:manualLayout>
      </c:layout>
      <c:barChart>
        <c:barDir val="col"/>
        <c:grouping val="clustered"/>
        <c:varyColors val="0"/>
        <c:ser>
          <c:idx val="0"/>
          <c:order val="0"/>
          <c:tx>
            <c:v>No de ROPs evaluadas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 16'!$B$2:$B$16</c:f>
              <c:strCache>
                <c:ptCount val="15"/>
                <c:pt idx="0">
                  <c:v>DIF</c:v>
                </c:pt>
                <c:pt idx="1">
                  <c:v>SECTUR</c:v>
                </c:pt>
                <c:pt idx="2">
                  <c:v>CEPE</c:v>
                </c:pt>
                <c:pt idx="3">
                  <c:v>STPS</c:v>
                </c:pt>
                <c:pt idx="4">
                  <c:v>COECyTJAL</c:v>
                </c:pt>
                <c:pt idx="5">
                  <c:v>SEDECO</c:v>
                </c:pt>
                <c:pt idx="6">
                  <c:v>SADER</c:v>
                </c:pt>
                <c:pt idx="7">
                  <c:v>SISeMH</c:v>
                </c:pt>
                <c:pt idx="8">
                  <c:v>SSAS</c:v>
                </c:pt>
                <c:pt idx="9">
                  <c:v>SEJ</c:v>
                </c:pt>
                <c:pt idx="10">
                  <c:v>SGG</c:v>
                </c:pt>
                <c:pt idx="11">
                  <c:v>SICyT</c:v>
                </c:pt>
                <c:pt idx="12">
                  <c:v>FOJAL</c:v>
                </c:pt>
                <c:pt idx="13">
                  <c:v>SC</c:v>
                </c:pt>
                <c:pt idx="14">
                  <c:v>SIOP</c:v>
                </c:pt>
              </c:strCache>
            </c:strRef>
          </c:cat>
          <c:val>
            <c:numRef>
              <c:f>'Gráfica 16'!$C$2:$C$16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2-2942-859C-081903B69938}"/>
            </c:ext>
          </c:extLst>
        </c:ser>
        <c:ser>
          <c:idx val="1"/>
          <c:order val="1"/>
          <c:tx>
            <c:v>Promedio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 16'!$B$2:$B$16</c:f>
              <c:strCache>
                <c:ptCount val="15"/>
                <c:pt idx="0">
                  <c:v>DIF</c:v>
                </c:pt>
                <c:pt idx="1">
                  <c:v>SECTUR</c:v>
                </c:pt>
                <c:pt idx="2">
                  <c:v>CEPE</c:v>
                </c:pt>
                <c:pt idx="3">
                  <c:v>STPS</c:v>
                </c:pt>
                <c:pt idx="4">
                  <c:v>COECyTJAL</c:v>
                </c:pt>
                <c:pt idx="5">
                  <c:v>SEDECO</c:v>
                </c:pt>
                <c:pt idx="6">
                  <c:v>SADER</c:v>
                </c:pt>
                <c:pt idx="7">
                  <c:v>SISeMH</c:v>
                </c:pt>
                <c:pt idx="8">
                  <c:v>SSAS</c:v>
                </c:pt>
                <c:pt idx="9">
                  <c:v>SEJ</c:v>
                </c:pt>
                <c:pt idx="10">
                  <c:v>SGG</c:v>
                </c:pt>
                <c:pt idx="11">
                  <c:v>SICyT</c:v>
                </c:pt>
                <c:pt idx="12">
                  <c:v>FOJAL</c:v>
                </c:pt>
                <c:pt idx="13">
                  <c:v>SC</c:v>
                </c:pt>
                <c:pt idx="14">
                  <c:v>SIOP</c:v>
                </c:pt>
              </c:strCache>
            </c:strRef>
          </c:cat>
          <c:val>
            <c:numRef>
              <c:f>'Gráfica 16'!$D$2:$D$16</c:f>
              <c:numCache>
                <c:formatCode>0.00</c:formatCode>
                <c:ptCount val="15"/>
                <c:pt idx="0">
                  <c:v>98.398692810457518</c:v>
                </c:pt>
                <c:pt idx="1">
                  <c:v>95.868347338935578</c:v>
                </c:pt>
                <c:pt idx="2">
                  <c:v>92.916277622159967</c:v>
                </c:pt>
                <c:pt idx="3">
                  <c:v>91.488639900404593</c:v>
                </c:pt>
                <c:pt idx="4">
                  <c:v>90.287581699346404</c:v>
                </c:pt>
                <c:pt idx="5">
                  <c:v>89.122004357298479</c:v>
                </c:pt>
                <c:pt idx="6">
                  <c:v>87.523498288204166</c:v>
                </c:pt>
                <c:pt idx="7">
                  <c:v>87.373275236020319</c:v>
                </c:pt>
                <c:pt idx="8">
                  <c:v>85.827122768299247</c:v>
                </c:pt>
                <c:pt idx="9">
                  <c:v>83.53</c:v>
                </c:pt>
                <c:pt idx="10">
                  <c:v>82.980080921257382</c:v>
                </c:pt>
                <c:pt idx="11">
                  <c:v>82.898412698412699</c:v>
                </c:pt>
                <c:pt idx="12">
                  <c:v>82.41830065359477</c:v>
                </c:pt>
                <c:pt idx="13">
                  <c:v>80.270774976657336</c:v>
                </c:pt>
                <c:pt idx="14">
                  <c:v>76.28151260504201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2-2942-859C-081903B69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694328"/>
        <c:axId val="2124697336"/>
      </c:barChart>
      <c:catAx>
        <c:axId val="2124694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124697336"/>
        <c:crosses val="autoZero"/>
        <c:auto val="1"/>
        <c:lblAlgn val="ctr"/>
        <c:lblOffset val="100"/>
        <c:noMultiLvlLbl val="0"/>
      </c:catAx>
      <c:valAx>
        <c:axId val="2124697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4694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203030685237598"/>
          <c:y val="0.91979518072289201"/>
          <c:w val="0.37593938629524898"/>
          <c:h val="8.0204819277108402E-2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>
                <a:latin typeface="Arial"/>
              </a:rPr>
              <a:t>Gráfica xxx.</a:t>
            </a:r>
            <a:r>
              <a:rPr lang="es-ES" sz="1200" b="1" i="0" baseline="0">
                <a:latin typeface="Arial"/>
              </a:rPr>
              <a:t> Programas evaluados en los años 2016,2017 y 2019</a:t>
            </a:r>
          </a:p>
          <a:p>
            <a:pPr>
              <a:defRPr/>
            </a:pPr>
            <a:endParaRPr lang="es-ES" sz="1200" b="1" i="0">
              <a:latin typeface="Arial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7383557987455"/>
          <c:y val="0.100738767948124"/>
          <c:w val="0.68512761911117004"/>
          <c:h val="0.79259861818743205"/>
        </c:manualLayout>
      </c:layout>
      <c:radarChart>
        <c:radarStyle val="marker"/>
        <c:varyColors val="0"/>
        <c:ser>
          <c:idx val="0"/>
          <c:order val="0"/>
          <c:tx>
            <c:strRef>
              <c:f>'Gráfica 17 Promedios 16-17-19'!$D$2</c:f>
              <c:strCache>
                <c:ptCount val="1"/>
                <c:pt idx="0">
                  <c:v>Promedio Final  2016</c:v>
                </c:pt>
              </c:strCache>
            </c:strRef>
          </c:tx>
          <c:spPr>
            <a:ln w="12700" cmpd="sng">
              <a:solidFill>
                <a:schemeClr val="accent6">
                  <a:lumMod val="75000"/>
                </a:schemeClr>
              </a:solidFill>
            </a:ln>
          </c:spPr>
          <c:marker>
            <c:symbol val="star"/>
            <c:size val="7"/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Pt>
            <c:idx val="0"/>
            <c:marker>
              <c:spPr>
                <a:ln w="19050" cmpd="sng">
                  <a:solidFill>
                    <a:schemeClr val="accent6">
                      <a:lumMod val="50000"/>
                    </a:schemeClr>
                  </a:solidFill>
                </a:ln>
              </c:spPr>
            </c:marker>
            <c:bubble3D val="0"/>
            <c:spPr>
              <a:ln w="19050" cmpd="sng"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EB4-E844-9EB0-882DAB2CB367}"/>
              </c:ext>
            </c:extLst>
          </c:dPt>
          <c:cat>
            <c:numRef>
              <c:f>'Gráfica 17 Promedios 16-17-19'!$A$3:$A$31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35</c:v>
                </c:pt>
                <c:pt idx="16">
                  <c:v>41</c:v>
                </c:pt>
                <c:pt idx="17">
                  <c:v>42</c:v>
                </c:pt>
                <c:pt idx="18">
                  <c:v>45</c:v>
                </c:pt>
                <c:pt idx="19">
                  <c:v>46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60</c:v>
                </c:pt>
                <c:pt idx="24">
                  <c:v>61</c:v>
                </c:pt>
                <c:pt idx="25">
                  <c:v>62</c:v>
                </c:pt>
                <c:pt idx="26">
                  <c:v>64</c:v>
                </c:pt>
                <c:pt idx="27">
                  <c:v>66</c:v>
                </c:pt>
                <c:pt idx="28">
                  <c:v>67</c:v>
                </c:pt>
              </c:numCache>
            </c:numRef>
          </c:cat>
          <c:val>
            <c:numRef>
              <c:f>'Gráfica 17 Promedios 16-17-19'!$D$3:$D$31</c:f>
              <c:numCache>
                <c:formatCode>0.00</c:formatCode>
                <c:ptCount val="29"/>
                <c:pt idx="0">
                  <c:v>81.635231870525985</c:v>
                </c:pt>
                <c:pt idx="1">
                  <c:v>87.818549642079049</c:v>
                </c:pt>
                <c:pt idx="2">
                  <c:v>81.13227513227514</c:v>
                </c:pt>
                <c:pt idx="3">
                  <c:v>55.725801431683784</c:v>
                </c:pt>
                <c:pt idx="4">
                  <c:v>76.345782757547468</c:v>
                </c:pt>
                <c:pt idx="5">
                  <c:v>56.685340802987866</c:v>
                </c:pt>
                <c:pt idx="6">
                  <c:v>87.846872082166215</c:v>
                </c:pt>
                <c:pt idx="7">
                  <c:v>82.863367569249917</c:v>
                </c:pt>
                <c:pt idx="8">
                  <c:v>84.672268907563023</c:v>
                </c:pt>
                <c:pt idx="9">
                  <c:v>83.492374727668846</c:v>
                </c:pt>
                <c:pt idx="10">
                  <c:v>86.730469965764087</c:v>
                </c:pt>
                <c:pt idx="11">
                  <c:v>56.064425770308127</c:v>
                </c:pt>
                <c:pt idx="12">
                  <c:v>70.404606286959236</c:v>
                </c:pt>
                <c:pt idx="13">
                  <c:v>56.21817615935263</c:v>
                </c:pt>
                <c:pt idx="14">
                  <c:v>69.231559290382833</c:v>
                </c:pt>
                <c:pt idx="15">
                  <c:v>77.937130407718655</c:v>
                </c:pt>
                <c:pt idx="16">
                  <c:v>81.229691876750721</c:v>
                </c:pt>
                <c:pt idx="17">
                  <c:v>84.56458138811081</c:v>
                </c:pt>
                <c:pt idx="18">
                  <c:v>85.035480859010264</c:v>
                </c:pt>
                <c:pt idx="19">
                  <c:v>87.598194833488947</c:v>
                </c:pt>
                <c:pt idx="20">
                  <c:v>87.493930905695606</c:v>
                </c:pt>
                <c:pt idx="21">
                  <c:v>84.490818549642086</c:v>
                </c:pt>
                <c:pt idx="22">
                  <c:v>84.7410519763461</c:v>
                </c:pt>
                <c:pt idx="23">
                  <c:v>77.226890756302524</c:v>
                </c:pt>
                <c:pt idx="24">
                  <c:v>79.937130407718655</c:v>
                </c:pt>
                <c:pt idx="25">
                  <c:v>79.011204481792717</c:v>
                </c:pt>
                <c:pt idx="26">
                  <c:v>79.483348895113593</c:v>
                </c:pt>
                <c:pt idx="27">
                  <c:v>84.427326486150022</c:v>
                </c:pt>
                <c:pt idx="28">
                  <c:v>76.556489262371613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B4-E844-9EB0-882DAB2CB367}"/>
            </c:ext>
          </c:extLst>
        </c:ser>
        <c:ser>
          <c:idx val="1"/>
          <c:order val="1"/>
          <c:tx>
            <c:strRef>
              <c:f>'Gráfica 17 Promedios 16-17-19'!$E$2</c:f>
              <c:strCache>
                <c:ptCount val="1"/>
                <c:pt idx="0">
                  <c:v>Promedio Final 2017</c:v>
                </c:pt>
              </c:strCache>
            </c:strRef>
          </c:tx>
          <c:spPr>
            <a:ln w="19050" cmpd="sng">
              <a:solidFill>
                <a:schemeClr val="accent4">
                  <a:lumMod val="50000"/>
                </a:schemeClr>
              </a:solidFill>
            </a:ln>
          </c:spPr>
          <c:marker>
            <c:symbol val="star"/>
            <c:size val="7"/>
            <c:spPr>
              <a:noFill/>
              <a:ln w="19050" cmpd="sng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'Gráfica 17 Promedios 16-17-19'!$A$3:$A$31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35</c:v>
                </c:pt>
                <c:pt idx="16">
                  <c:v>41</c:v>
                </c:pt>
                <c:pt idx="17">
                  <c:v>42</c:v>
                </c:pt>
                <c:pt idx="18">
                  <c:v>45</c:v>
                </c:pt>
                <c:pt idx="19">
                  <c:v>46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60</c:v>
                </c:pt>
                <c:pt idx="24">
                  <c:v>61</c:v>
                </c:pt>
                <c:pt idx="25">
                  <c:v>62</c:v>
                </c:pt>
                <c:pt idx="26">
                  <c:v>64</c:v>
                </c:pt>
                <c:pt idx="27">
                  <c:v>66</c:v>
                </c:pt>
                <c:pt idx="28">
                  <c:v>67</c:v>
                </c:pt>
              </c:numCache>
            </c:numRef>
          </c:cat>
          <c:val>
            <c:numRef>
              <c:f>'Gráfica 17 Promedios 16-17-19'!$E$3:$E$31</c:f>
              <c:numCache>
                <c:formatCode>0.00</c:formatCode>
                <c:ptCount val="29"/>
                <c:pt idx="0">
                  <c:v>86.631808278867098</c:v>
                </c:pt>
                <c:pt idx="1">
                  <c:v>90.628695922813577</c:v>
                </c:pt>
                <c:pt idx="2">
                  <c:v>92.324929971988794</c:v>
                </c:pt>
                <c:pt idx="3">
                  <c:v>47.322440087145971</c:v>
                </c:pt>
                <c:pt idx="4">
                  <c:v>82.159352629940884</c:v>
                </c:pt>
                <c:pt idx="5">
                  <c:v>43.877995642701521</c:v>
                </c:pt>
                <c:pt idx="6">
                  <c:v>90.417366946778714</c:v>
                </c:pt>
                <c:pt idx="7">
                  <c:v>86.321817615935259</c:v>
                </c:pt>
                <c:pt idx="8">
                  <c:v>90.993464052287578</c:v>
                </c:pt>
                <c:pt idx="9">
                  <c:v>87.455337690631822</c:v>
                </c:pt>
                <c:pt idx="10">
                  <c:v>91.310924369747895</c:v>
                </c:pt>
                <c:pt idx="11">
                  <c:v>46.989106753812628</c:v>
                </c:pt>
                <c:pt idx="12">
                  <c:v>92.492374727668846</c:v>
                </c:pt>
                <c:pt idx="13">
                  <c:v>57.313725490196077</c:v>
                </c:pt>
                <c:pt idx="14">
                  <c:v>80.921568625932451</c:v>
                </c:pt>
                <c:pt idx="15">
                  <c:v>85.169934640522868</c:v>
                </c:pt>
                <c:pt idx="16">
                  <c:v>82.228135698723946</c:v>
                </c:pt>
                <c:pt idx="17">
                  <c:v>84.854341736694678</c:v>
                </c:pt>
                <c:pt idx="18">
                  <c:v>86.039526921879855</c:v>
                </c:pt>
                <c:pt idx="19">
                  <c:v>91.66013071895425</c:v>
                </c:pt>
                <c:pt idx="20">
                  <c:v>88.640522875816984</c:v>
                </c:pt>
                <c:pt idx="21">
                  <c:v>89.982882041705551</c:v>
                </c:pt>
                <c:pt idx="22">
                  <c:v>95.201680672268907</c:v>
                </c:pt>
                <c:pt idx="23">
                  <c:v>84.366013071895424</c:v>
                </c:pt>
                <c:pt idx="24">
                  <c:v>84.032679738636162</c:v>
                </c:pt>
                <c:pt idx="25">
                  <c:v>84.366013071895424</c:v>
                </c:pt>
                <c:pt idx="26">
                  <c:v>86.764705882352942</c:v>
                </c:pt>
                <c:pt idx="27">
                  <c:v>88.307189542483655</c:v>
                </c:pt>
                <c:pt idx="28">
                  <c:v>84.57236227857797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B4-E844-9EB0-882DAB2CB367}"/>
            </c:ext>
          </c:extLst>
        </c:ser>
        <c:ser>
          <c:idx val="2"/>
          <c:order val="2"/>
          <c:tx>
            <c:strRef>
              <c:f>'Gráfica 17 Promedios 16-17-19'!$G$2</c:f>
              <c:strCache>
                <c:ptCount val="1"/>
                <c:pt idx="0">
                  <c:v>Promedio Final 2019</c:v>
                </c:pt>
              </c:strCache>
            </c:strRef>
          </c:tx>
          <c:spPr>
            <a:ln w="19050" cmpd="sng">
              <a:solidFill>
                <a:schemeClr val="accent5">
                  <a:lumMod val="75000"/>
                </a:schemeClr>
              </a:solidFill>
            </a:ln>
          </c:spPr>
          <c:marker>
            <c:symbol val="star"/>
            <c:size val="8"/>
            <c:spPr>
              <a:noFill/>
              <a:ln w="19050" cmpd="sng">
                <a:solidFill>
                  <a:schemeClr val="accent5">
                    <a:lumMod val="50000"/>
                  </a:schemeClr>
                </a:solidFill>
              </a:ln>
            </c:spPr>
          </c:marker>
          <c:dPt>
            <c:idx val="3"/>
            <c:marker>
              <c:spPr>
                <a:noFill/>
                <a:ln w="19050" cmpd="sng">
                  <a:solidFill>
                    <a:srgbClr val="215968"/>
                  </a:solidFill>
                </a:ln>
              </c:spPr>
            </c:marker>
            <c:bubble3D val="0"/>
            <c:spPr>
              <a:ln w="19050" cmpd="sng">
                <a:solidFill>
                  <a:srgbClr val="215968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EB4-E844-9EB0-882DAB2CB367}"/>
              </c:ext>
            </c:extLst>
          </c:dPt>
          <c:cat>
            <c:numRef>
              <c:f>'Gráfica 17 Promedios 16-17-19'!$A$3:$A$31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35</c:v>
                </c:pt>
                <c:pt idx="16">
                  <c:v>41</c:v>
                </c:pt>
                <c:pt idx="17">
                  <c:v>42</c:v>
                </c:pt>
                <c:pt idx="18">
                  <c:v>45</c:v>
                </c:pt>
                <c:pt idx="19">
                  <c:v>46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60</c:v>
                </c:pt>
                <c:pt idx="24">
                  <c:v>61</c:v>
                </c:pt>
                <c:pt idx="25">
                  <c:v>62</c:v>
                </c:pt>
                <c:pt idx="26">
                  <c:v>64</c:v>
                </c:pt>
                <c:pt idx="27">
                  <c:v>66</c:v>
                </c:pt>
                <c:pt idx="28">
                  <c:v>67</c:v>
                </c:pt>
              </c:numCache>
            </c:numRef>
          </c:cat>
          <c:val>
            <c:numRef>
              <c:f>'Gráfica 17 Promedios 16-17-19'!$G$3:$G$31</c:f>
              <c:numCache>
                <c:formatCode>0.00</c:formatCode>
                <c:ptCount val="29"/>
                <c:pt idx="0">
                  <c:v>86.271708683473378</c:v>
                </c:pt>
                <c:pt idx="1">
                  <c:v>87.111733582321818</c:v>
                </c:pt>
                <c:pt idx="2">
                  <c:v>93.100529100529087</c:v>
                </c:pt>
                <c:pt idx="3">
                  <c:v>92.13974478680359</c:v>
                </c:pt>
                <c:pt idx="4">
                  <c:v>82.36009959539372</c:v>
                </c:pt>
                <c:pt idx="5">
                  <c:v>92.254901960784323</c:v>
                </c:pt>
                <c:pt idx="6">
                  <c:v>89.938375350140063</c:v>
                </c:pt>
                <c:pt idx="7">
                  <c:v>96.509803921568633</c:v>
                </c:pt>
                <c:pt idx="8">
                  <c:v>84.007158418923126</c:v>
                </c:pt>
                <c:pt idx="9">
                  <c:v>91.620915032679733</c:v>
                </c:pt>
                <c:pt idx="10">
                  <c:v>99.17647058823529</c:v>
                </c:pt>
                <c:pt idx="11">
                  <c:v>88.75879240585121</c:v>
                </c:pt>
                <c:pt idx="12">
                  <c:v>84.898225957049476</c:v>
                </c:pt>
                <c:pt idx="13">
                  <c:v>67.664799253034545</c:v>
                </c:pt>
                <c:pt idx="14">
                  <c:v>78.016806722689068</c:v>
                </c:pt>
                <c:pt idx="15">
                  <c:v>74.969187675070032</c:v>
                </c:pt>
                <c:pt idx="16">
                  <c:v>89.122004357298479</c:v>
                </c:pt>
                <c:pt idx="17">
                  <c:v>87.388110799875506</c:v>
                </c:pt>
                <c:pt idx="18">
                  <c:v>87.878306878306873</c:v>
                </c:pt>
                <c:pt idx="19">
                  <c:v>86.7410519763461</c:v>
                </c:pt>
                <c:pt idx="20">
                  <c:v>92.868347338935578</c:v>
                </c:pt>
                <c:pt idx="21">
                  <c:v>99.509803921568633</c:v>
                </c:pt>
                <c:pt idx="22">
                  <c:v>83.937130407718641</c:v>
                </c:pt>
                <c:pt idx="23">
                  <c:v>79.207282913165272</c:v>
                </c:pt>
                <c:pt idx="24">
                  <c:v>85.112044817927185</c:v>
                </c:pt>
                <c:pt idx="25">
                  <c:v>80.207282913165272</c:v>
                </c:pt>
                <c:pt idx="26">
                  <c:v>83.91752256458139</c:v>
                </c:pt>
                <c:pt idx="27">
                  <c:v>84.112044817927185</c:v>
                </c:pt>
                <c:pt idx="28">
                  <c:v>93.428571428571431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B4-E844-9EB0-882DAB2CB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959192"/>
        <c:axId val="2127962376"/>
      </c:radarChart>
      <c:catAx>
        <c:axId val="2127959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>
                <a:latin typeface="Arial"/>
              </a:defRPr>
            </a:pPr>
            <a:endParaRPr lang="es-MX"/>
          </a:p>
        </c:txPr>
        <c:crossAx val="2127962376"/>
        <c:crosses val="autoZero"/>
        <c:auto val="1"/>
        <c:lblAlgn val="ctr"/>
        <c:lblOffset val="100"/>
        <c:noMultiLvlLbl val="0"/>
      </c:catAx>
      <c:valAx>
        <c:axId val="2127962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cross"/>
        <c:minorTickMark val="none"/>
        <c:tickLblPos val="nextTo"/>
        <c:txPr>
          <a:bodyPr/>
          <a:lstStyle/>
          <a:p>
            <a:pPr>
              <a:defRPr sz="1600" b="1" i="0" baseline="-50000">
                <a:latin typeface="Arial"/>
              </a:defRPr>
            </a:pPr>
            <a:endParaRPr lang="es-MX"/>
          </a:p>
        </c:txPr>
        <c:crossAx val="212795919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5555555555555497E-3"/>
          <c:y val="0.91984669386206197"/>
          <c:w val="0.97777777777777797"/>
          <c:h val="8.0153274109967004E-2"/>
        </c:manualLayout>
      </c:layout>
      <c:overlay val="0"/>
      <c:txPr>
        <a:bodyPr/>
        <a:lstStyle/>
        <a:p>
          <a:pPr>
            <a:defRPr sz="1100" b="1" i="0" baseline="0">
              <a:latin typeface="Arial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lIns="2">
            <a:spAutoFit/>
          </a:bodyPr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kern="1100" spc="-140" baseline="0">
                <a:effectLst/>
                <a:latin typeface="Arial"/>
                <a:cs typeface="Arial"/>
              </a:rPr>
              <a:t>Gráfica 17. Calificaciones para site de los trece progrmas que disminuyeron sus puntajes en la evaluación 2019</a:t>
            </a:r>
            <a:endParaRPr lang="es-ES" sz="1000" kern="1100" spc="-14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526658896879695E-2"/>
          <c:y val="0.19007092198581599"/>
          <c:w val="0.86215204146413105"/>
          <c:h val="0.366621991400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'Gráfica 18'!$B$3</c:f>
              <c:strCache>
                <c:ptCount val="1"/>
                <c:pt idx="0">
                  <c:v>Fondo para Talleres en Casas de la Cultura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numRef>
              <c:f>'Gráfica 18'!$C$2:$E$2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18'!$C$3:$E$3</c:f>
              <c:numCache>
                <c:formatCode>0.00</c:formatCode>
                <c:ptCount val="3"/>
                <c:pt idx="0">
                  <c:v>77.94</c:v>
                </c:pt>
                <c:pt idx="1">
                  <c:v>85.17</c:v>
                </c:pt>
                <c:pt idx="2">
                  <c:v>73.97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2-8C4F-84AB-7A63BB66B18A}"/>
            </c:ext>
          </c:extLst>
        </c:ser>
        <c:ser>
          <c:idx val="1"/>
          <c:order val="1"/>
          <c:tx>
            <c:strRef>
              <c:f>'Gráfica 18'!$B$4</c:f>
              <c:strCache>
                <c:ptCount val="1"/>
                <c:pt idx="0">
                  <c:v>Apoyo a las Organizaciones de la Sociedad Civil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'Gráfica 18'!$C$2:$E$2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18'!$C$4:$E$4</c:f>
              <c:numCache>
                <c:formatCode>0.00</c:formatCode>
                <c:ptCount val="3"/>
                <c:pt idx="0">
                  <c:v>87.82</c:v>
                </c:pt>
                <c:pt idx="1">
                  <c:v>90.63</c:v>
                </c:pt>
                <c:pt idx="2">
                  <c:v>86.11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2-8C4F-84AB-7A63BB66B18A}"/>
            </c:ext>
          </c:extLst>
        </c:ser>
        <c:ser>
          <c:idx val="2"/>
          <c:order val="2"/>
          <c:tx>
            <c:strRef>
              <c:f>'Gráfica 18'!$B$5</c:f>
              <c:strCache>
                <c:ptCount val="1"/>
                <c:pt idx="0">
                  <c:v>Mi pasaje para estudiantes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'Gráfica 18'!$C$2:$E$2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18'!$C$5:$E$5</c:f>
              <c:numCache>
                <c:formatCode>0.00</c:formatCode>
                <c:ptCount val="3"/>
                <c:pt idx="0">
                  <c:v>87.6</c:v>
                </c:pt>
                <c:pt idx="1">
                  <c:v>91.66</c:v>
                </c:pt>
                <c:pt idx="2">
                  <c:v>86.74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2-8C4F-84AB-7A63BB66B18A}"/>
            </c:ext>
          </c:extLst>
        </c:ser>
        <c:ser>
          <c:idx val="3"/>
          <c:order val="3"/>
          <c:tx>
            <c:strRef>
              <c:f>'Gráfica 18'!$B$6</c:f>
              <c:strCache>
                <c:ptCount val="1"/>
                <c:pt idx="0">
                  <c:v>Por la seguridad alimentaria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'Gráfica 18'!$C$2:$E$2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18'!$C$6:$E$6</c:f>
              <c:numCache>
                <c:formatCode>0.00</c:formatCode>
                <c:ptCount val="3"/>
                <c:pt idx="0">
                  <c:v>84.74</c:v>
                </c:pt>
                <c:pt idx="1">
                  <c:v>95.2</c:v>
                </c:pt>
                <c:pt idx="2">
                  <c:v>83.94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C2-8C4F-84AB-7A63BB66B18A}"/>
            </c:ext>
          </c:extLst>
        </c:ser>
        <c:ser>
          <c:idx val="4"/>
          <c:order val="4"/>
          <c:tx>
            <c:strRef>
              <c:f>'Gráfica 18'!$B$7</c:f>
              <c:strCache>
                <c:ptCount val="1"/>
                <c:pt idx="0">
                  <c:v>Becas Indígenas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'Gráfica 18'!$C$2:$E$2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18'!$C$7:$E$7</c:f>
              <c:numCache>
                <c:formatCode>0.00</c:formatCode>
                <c:ptCount val="3"/>
                <c:pt idx="0">
                  <c:v>84.67</c:v>
                </c:pt>
                <c:pt idx="1">
                  <c:v>90.99</c:v>
                </c:pt>
                <c:pt idx="2">
                  <c:v>84.01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2-8C4F-84AB-7A63BB66B18A}"/>
            </c:ext>
          </c:extLst>
        </c:ser>
        <c:ser>
          <c:idx val="5"/>
          <c:order val="5"/>
          <c:tx>
            <c:strRef>
              <c:f>'Gráfica 18'!$B$8</c:f>
              <c:strCache>
                <c:ptCount val="1"/>
                <c:pt idx="0">
                  <c:v>Sistema Estatal de Ensambles y Orquestas Comunitarias: ECOS Música para el Desarrollo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'Gráfica 18'!$C$2:$E$2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18'!$C$8:$E$8</c:f>
              <c:numCache>
                <c:formatCode>0.00</c:formatCode>
                <c:ptCount val="3"/>
                <c:pt idx="0">
                  <c:v>84.43</c:v>
                </c:pt>
                <c:pt idx="1">
                  <c:v>88.31</c:v>
                </c:pt>
                <c:pt idx="2">
                  <c:v>84.11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C2-8C4F-84AB-7A63BB66B18A}"/>
            </c:ext>
          </c:extLst>
        </c:ser>
        <c:ser>
          <c:idx val="6"/>
          <c:order val="6"/>
          <c:tx>
            <c:strRef>
              <c:f>'Gráfica 18'!$B$9</c:f>
              <c:strCache>
                <c:ptCount val="1"/>
                <c:pt idx="0">
                  <c:v>Proyecta Traslados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'Gráfica 18'!$C$2:$E$2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18'!$C$9:$E$9</c:f>
              <c:numCache>
                <c:formatCode>0.00</c:formatCode>
                <c:ptCount val="3"/>
                <c:pt idx="0">
                  <c:v>79.010000000000005</c:v>
                </c:pt>
                <c:pt idx="1">
                  <c:v>84.37</c:v>
                </c:pt>
                <c:pt idx="2">
                  <c:v>80.209999999999994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C2-8C4F-84AB-7A63BB66B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601800"/>
        <c:axId val="2085573352"/>
      </c:barChart>
      <c:catAx>
        <c:axId val="2086601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5573352"/>
        <c:crosses val="autoZero"/>
        <c:auto val="1"/>
        <c:lblAlgn val="ctr"/>
        <c:lblOffset val="100"/>
        <c:noMultiLvlLbl val="0"/>
      </c:catAx>
      <c:valAx>
        <c:axId val="2085573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2086601800"/>
        <c:crosses val="autoZero"/>
        <c:crossBetween val="between"/>
        <c:majorUnit val="20"/>
      </c:valAx>
    </c:plotArea>
    <c:legend>
      <c:legendPos val="b"/>
      <c:overlay val="0"/>
      <c:txPr>
        <a:bodyPr/>
        <a:lstStyle/>
        <a:p>
          <a:pPr>
            <a:defRPr sz="800">
              <a:latin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Gráfica 18. Calificaciones para seis de los trece programas que dismuyeron sus puntajes en la evaluación 2019</a:t>
            </a:r>
            <a:endParaRPr lang="es-ES" sz="1000">
              <a:effectLst/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0258792650918599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19'!$B$3</c:f>
              <c:strCache>
                <c:ptCount val="1"/>
                <c:pt idx="0">
                  <c:v>Asociaciones para la Igualdad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'Gráfica 19'!$C$2:$E$2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19'!$C$3:$E$3</c:f>
              <c:numCache>
                <c:formatCode>0.00</c:formatCode>
                <c:ptCount val="3"/>
                <c:pt idx="0">
                  <c:v>87.846872082166215</c:v>
                </c:pt>
                <c:pt idx="1">
                  <c:v>90.417366946778714</c:v>
                </c:pt>
                <c:pt idx="2">
                  <c:v>89.938375350140063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E-414D-B50E-4636605171BF}"/>
            </c:ext>
          </c:extLst>
        </c:ser>
        <c:ser>
          <c:idx val="1"/>
          <c:order val="1"/>
          <c:tx>
            <c:strRef>
              <c:f>'Gráfica 19'!$B$4</c:f>
              <c:strCache>
                <c:ptCount val="1"/>
                <c:pt idx="0">
                  <c:v>Proyecta Industrias Culturales y Creativas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'Gráfica 19'!$C$2:$E$2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19'!$C$4:$E$4</c:f>
              <c:numCache>
                <c:formatCode>0.00</c:formatCode>
                <c:ptCount val="3"/>
                <c:pt idx="0">
                  <c:v>77.226890756302524</c:v>
                </c:pt>
                <c:pt idx="1">
                  <c:v>84.366013071895424</c:v>
                </c:pt>
                <c:pt idx="2">
                  <c:v>79.207282913165272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E-414D-B50E-4636605171BF}"/>
            </c:ext>
          </c:extLst>
        </c:ser>
        <c:ser>
          <c:idx val="2"/>
          <c:order val="2"/>
          <c:tx>
            <c:strRef>
              <c:f>'Gráfica 19'!$B$5</c:f>
              <c:strCache>
                <c:ptCount val="1"/>
                <c:pt idx="0">
                  <c:v>Recrea, Educando para la Vida, Apoyo de Mochila, Útiles, Uniforme y Calzado Escolar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'Gráfica 19'!$C$2:$E$2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19'!$C$5:$E$5</c:f>
              <c:numCache>
                <c:formatCode>0.00</c:formatCode>
                <c:ptCount val="3"/>
                <c:pt idx="0">
                  <c:v>79.483348895113593</c:v>
                </c:pt>
                <c:pt idx="1">
                  <c:v>86.764705882352942</c:v>
                </c:pt>
                <c:pt idx="2">
                  <c:v>83.91752256458139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E-414D-B50E-4636605171BF}"/>
            </c:ext>
          </c:extLst>
        </c:ser>
        <c:ser>
          <c:idx val="3"/>
          <c:order val="3"/>
          <c:tx>
            <c:strRef>
              <c:f>'Gráfica 19'!$B$6</c:f>
              <c:strCache>
                <c:ptCount val="1"/>
                <c:pt idx="0">
                  <c:v>Apoyo a la Ganadería y al Sector Lechero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'Gráfica 19'!$C$2:$E$2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19'!$C$6:$E$6</c:f>
              <c:numCache>
                <c:formatCode>0.00</c:formatCode>
                <c:ptCount val="3"/>
                <c:pt idx="0">
                  <c:v>81.635231870525985</c:v>
                </c:pt>
                <c:pt idx="1">
                  <c:v>86.631808278867098</c:v>
                </c:pt>
                <c:pt idx="2">
                  <c:v>86.271708683473378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E-414D-B50E-4636605171BF}"/>
            </c:ext>
          </c:extLst>
        </c:ser>
        <c:ser>
          <c:idx val="4"/>
          <c:order val="4"/>
          <c:tx>
            <c:strRef>
              <c:f>'Gráfica 19'!$B$7</c:f>
              <c:strCache>
                <c:ptCount val="1"/>
                <c:pt idx="0">
                  <c:v>Fondo Jalisco de Animación Cultural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'Gráfica 19'!$C$2:$E$2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19'!$C$7:$E$7</c:f>
              <c:numCache>
                <c:formatCode>0.00</c:formatCode>
                <c:ptCount val="3"/>
                <c:pt idx="0">
                  <c:v>69.231559290382833</c:v>
                </c:pt>
                <c:pt idx="1">
                  <c:v>80.921568625932451</c:v>
                </c:pt>
                <c:pt idx="2">
                  <c:v>78.016806722689068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6E-414D-B50E-4636605171BF}"/>
            </c:ext>
          </c:extLst>
        </c:ser>
        <c:ser>
          <c:idx val="5"/>
          <c:order val="5"/>
          <c:tx>
            <c:strRef>
              <c:f>'Gráfica 19'!$B$8</c:f>
              <c:strCache>
                <c:ptCount val="1"/>
                <c:pt idx="0">
                  <c:v>Fondo Complementario para el Desarrollo Regional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'Gráfica 19'!$C$2:$E$2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19'!$C$8:$E$8</c:f>
              <c:numCache>
                <c:formatCode>0.00</c:formatCode>
                <c:ptCount val="3"/>
                <c:pt idx="0">
                  <c:v>70.404606286959236</c:v>
                </c:pt>
                <c:pt idx="1">
                  <c:v>92.492374727668846</c:v>
                </c:pt>
                <c:pt idx="2">
                  <c:v>84.898225957049476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6E-414D-B50E-463660517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709336"/>
        <c:axId val="2084712536"/>
      </c:barChart>
      <c:catAx>
        <c:axId val="208470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712536"/>
        <c:crosses val="autoZero"/>
        <c:auto val="1"/>
        <c:lblAlgn val="ctr"/>
        <c:lblOffset val="100"/>
        <c:noMultiLvlLbl val="0"/>
      </c:catAx>
      <c:valAx>
        <c:axId val="2084712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/>
                <a:cs typeface="Arial"/>
              </a:defRPr>
            </a:pPr>
            <a:endParaRPr lang="es-MX"/>
          </a:p>
        </c:txPr>
        <c:crossAx val="208470933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90299212598425"/>
          <c:y val="0.47009243409791202"/>
          <c:w val="0.80970078740157503"/>
          <c:h val="0.470088016697772"/>
        </c:manualLayout>
      </c:layout>
      <c:overlay val="0"/>
      <c:txPr>
        <a:bodyPr/>
        <a:lstStyle/>
        <a:p>
          <a:pPr>
            <a:defRPr>
              <a:latin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 b="1" i="0" baseline="0">
                <a:effectLst/>
                <a:latin typeface="Arial"/>
                <a:cs typeface="Arial"/>
              </a:rPr>
              <a:t>Gráfica 20. Programas de la STPS evaluados en los años 2016,2017 y 2019</a:t>
            </a:r>
            <a:endParaRPr lang="es-ES" sz="1000">
              <a:effectLst/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23441738525606"/>
          <c:y val="9.5087163232963502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20'!$D$4</c:f>
              <c:strCache>
                <c:ptCount val="1"/>
                <c:pt idx="0">
                  <c:v>Programa de Empleo Temporal para el Beneficio de la Comunidad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'Gráfica 20'!$E$3:$G$3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20'!$E$4:$G$4</c:f>
              <c:numCache>
                <c:formatCode>0.00</c:formatCode>
                <c:ptCount val="3"/>
                <c:pt idx="0">
                  <c:v>56.064425770308127</c:v>
                </c:pt>
                <c:pt idx="1">
                  <c:v>46.989106753812628</c:v>
                </c:pt>
                <c:pt idx="2">
                  <c:v>88.75879240585121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1-0942-ADF6-D43CE937D19E}"/>
            </c:ext>
          </c:extLst>
        </c:ser>
        <c:ser>
          <c:idx val="1"/>
          <c:order val="1"/>
          <c:tx>
            <c:strRef>
              <c:f>'Gráfica 20'!$D$5</c:f>
              <c:strCache>
                <c:ptCount val="1"/>
                <c:pt idx="0">
                  <c:v>Apoyo al Empleo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'Gráfica 20'!$E$3:$G$3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20'!$E$5:$G$5</c:f>
              <c:numCache>
                <c:formatCode>0.00</c:formatCode>
                <c:ptCount val="3"/>
                <c:pt idx="0">
                  <c:v>55.725801431683784</c:v>
                </c:pt>
                <c:pt idx="1">
                  <c:v>47.322440087145971</c:v>
                </c:pt>
                <c:pt idx="2">
                  <c:v>92.13974478680359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1-0942-ADF6-D43CE937D19E}"/>
            </c:ext>
          </c:extLst>
        </c:ser>
        <c:ser>
          <c:idx val="2"/>
          <c:order val="2"/>
          <c:tx>
            <c:strRef>
              <c:f>'Gráfica 20'!$D$6</c:f>
              <c:strCache>
                <c:ptCount val="1"/>
                <c:pt idx="0">
                  <c:v>Apoyos de Capacitación para Empleabilidad y Fomento al Autoempleo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'Gráfica 20'!$E$3:$G$3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2019</c:v>
                </c:pt>
              </c:numCache>
            </c:numRef>
          </c:cat>
          <c:val>
            <c:numRef>
              <c:f>'Gráfica 20'!$E$6:$G$6</c:f>
              <c:numCache>
                <c:formatCode>0.00</c:formatCode>
                <c:ptCount val="3"/>
                <c:pt idx="0">
                  <c:v>56.685340802987866</c:v>
                </c:pt>
                <c:pt idx="1">
                  <c:v>43.877995642701521</c:v>
                </c:pt>
                <c:pt idx="2">
                  <c:v>92.254901960784323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1-0942-ADF6-D43CE937D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753896"/>
        <c:axId val="2084756936"/>
      </c:barChart>
      <c:catAx>
        <c:axId val="208475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756936"/>
        <c:crosses val="autoZero"/>
        <c:auto val="1"/>
        <c:lblAlgn val="ctr"/>
        <c:lblOffset val="100"/>
        <c:noMultiLvlLbl val="0"/>
      </c:catAx>
      <c:valAx>
        <c:axId val="208475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/>
              </a:defRPr>
            </a:pPr>
            <a:endParaRPr lang="es-MX"/>
          </a:p>
        </c:txPr>
        <c:crossAx val="2084753896"/>
        <c:crosses val="autoZero"/>
        <c:crossBetween val="between"/>
        <c:majorUnit val="20"/>
      </c:valAx>
    </c:plotArea>
    <c:legend>
      <c:legendPos val="b"/>
      <c:overlay val="0"/>
      <c:txPr>
        <a:bodyPr/>
        <a:lstStyle/>
        <a:p>
          <a:pPr>
            <a:defRPr>
              <a:latin typeface="Arial"/>
            </a:defRPr>
          </a:pPr>
          <a:endParaRPr lang="es-MX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tx1"/>
                </a:solidFill>
                <a:latin typeface="Arial"/>
                <a:cs typeface="Arial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"/>
                <a:cs typeface="Arial"/>
              </a:rPr>
              <a:t>Gráfica 3. Resultado de evaluación por ROP 2019. Promedio final, por programa.</a:t>
            </a:r>
            <a:endParaRPr lang="en-US" sz="1000">
              <a:solidFill>
                <a:schemeClr val="tx1"/>
              </a:solidFill>
              <a:effectLst/>
              <a:latin typeface="Arial"/>
              <a:cs typeface="Arial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2791301370882504"/>
          <c:y val="5.5460140882640598E-2"/>
          <c:w val="0.47208698629117501"/>
          <c:h val="0.92245487507286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36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1-DAC0-594C-928E-67F721E152EC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C0-594C-928E-67F721E152EC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C0-594C-928E-67F721E152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+mn-lt"/>
                    <a:cs typeface="Corbe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 3'!$B$2:$B$69</c:f>
              <c:strCache>
                <c:ptCount val="68"/>
                <c:pt idx="0">
                  <c:v>Nutrición Extraescolar</c:v>
                </c:pt>
                <c:pt idx="1">
                  <c:v>Desayunos Escolares</c:v>
                </c:pt>
                <c:pt idx="2">
                  <c:v>Programa para el fortalecimiento del empleo de calidad para la micro y pequeña empresa</c:v>
                </c:pt>
                <c:pt idx="3">
                  <c:v>Ayuda Alimentaria Directa</c:v>
                </c:pt>
                <c:pt idx="4">
                  <c:v>Recorridos Gratuitos por el Interior del Estado</c:v>
                </c:pt>
                <c:pt idx="5">
                  <c:v>Programa para Proyectos Productivos para impulsar el desarrollo regional dirigido a empresas micro, pequeña, mediana y grande.</c:v>
                </c:pt>
                <c:pt idx="6">
                  <c:v>Barrios de Paz</c:v>
                </c:pt>
                <c:pt idx="7">
                  <c:v>Yo veo por Jalisco</c:v>
                </c:pt>
                <c:pt idx="8">
                  <c:v>Apoyo a Mujeres Jefas de Familia</c:v>
                </c:pt>
                <c:pt idx="9">
                  <c:v>Mujeres por el Campo</c:v>
                </c:pt>
                <c:pt idx="10">
                  <c:v>Capacitación y Vinculación</c:v>
                </c:pt>
                <c:pt idx="11">
                  <c:v>Programa de Ciencia y Desarrollo Tecnológico</c:v>
                </c:pt>
                <c:pt idx="12">
                  <c:v>Apoyo en Infraestructura Menor para la Certificación de Unidades Productivas Frutícolas y Hortícolas</c:v>
                </c:pt>
                <c:pt idx="13">
                  <c:v>Apoyos de Capacitación para Empleabilidad y Fomento al Autoempleo</c:v>
                </c:pt>
                <c:pt idx="14">
                  <c:v>Apoyo al Empleo</c:v>
                </c:pt>
                <c:pt idx="15">
                  <c:v>Modernización de Granjas Porcícolas Ubicadas en la Cuenca del Río Santiago.</c:v>
                </c:pt>
                <c:pt idx="16">
                  <c:v>Conducción de la Política de Innovación, Ciencia y Tecnología</c:v>
                </c:pt>
                <c:pt idx="17">
                  <c:v>Programa Integral de Capacitación y Extensionismo Rural</c:v>
                </c:pt>
                <c:pt idx="18">
                  <c:v>Apoyo en Infraestructura y Equipo para Granjas Avícolas</c:v>
                </c:pt>
                <c:pt idx="19">
                  <c:v>Atención a los Productores del Sector Agrícola de Jalisco</c:v>
                </c:pt>
                <c:pt idx="20">
                  <c:v>Apoyo a la Ciencia, Tecnología e Innovación</c:v>
                </c:pt>
                <c:pt idx="21">
                  <c:v>Programa de Gestión Empresarial, Sectorial y Social</c:v>
                </c:pt>
                <c:pt idx="22">
                  <c:v>Asociaciones para la Igualdad</c:v>
                </c:pt>
                <c:pt idx="23">
                  <c:v>Becas Jalisco</c:v>
                </c:pt>
                <c:pt idx="24">
                  <c:v>Apoyo económico para las hijas e hijos de mujeres víctimas de feminicidio o parricidio</c:v>
                </c:pt>
                <c:pt idx="25">
                  <c:v>Jalisco Competitivo</c:v>
                </c:pt>
                <c:pt idx="26">
                  <c:v>Empleo Temporal para el Beneficio de la Comunidad</c:v>
                </c:pt>
                <c:pt idx="27">
                  <c:v>Fuerza Mujeres</c:v>
                </c:pt>
                <c:pt idx="28">
                  <c:v>Becas para Hijos de Policías</c:v>
                </c:pt>
                <c:pt idx="29">
                  <c:v>Becas para Hijos de Militares</c:v>
                </c:pt>
                <c:pt idx="30">
                  <c:v>Mi Pasaje para Adultos Mayores y Personas con Discapacidad</c:v>
                </c:pt>
                <c:pt idx="31">
                  <c:v>Programa para acceder a incentivos de proyectos para la organización de ferias, exposiciones y encuentros de negocios dirigidos a Gobiernos Municipales.</c:v>
                </c:pt>
                <c:pt idx="32">
                  <c:v>Jalisco Incluyente</c:v>
                </c:pt>
                <c:pt idx="33">
                  <c:v>Apoyo a las Organizaciones de la Sociedad Civil</c:v>
                </c:pt>
                <c:pt idx="34">
                  <c:v>Estados Bajos en Carbono</c:v>
                </c:pt>
                <c:pt idx="35">
                  <c:v>Mi pasaje para estudiantes</c:v>
                </c:pt>
                <c:pt idx="36">
                  <c:v>Promedio</c:v>
                </c:pt>
                <c:pt idx="37">
                  <c:v>Fortalecimiento para el Tratamiento de Aguas Residuales</c:v>
                </c:pt>
                <c:pt idx="38">
                  <c:v>Jalisco te reconoce, apoyo a personas mayores</c:v>
                </c:pt>
                <c:pt idx="39">
                  <c:v>Apoyo a la Ganadería y al Sector Lechero</c:v>
                </c:pt>
                <c:pt idx="40">
                  <c:v>Emprendedoras de alto impacto</c:v>
                </c:pt>
                <c:pt idx="41">
                  <c:v>Proyecta Producción</c:v>
                </c:pt>
                <c:pt idx="42">
                  <c:v>Fondo Complementario para el Desarrollo Regional</c:v>
                </c:pt>
                <c:pt idx="43">
                  <c:v>Apoyo a los Apicultores del Estado de Jalisco</c:v>
                </c:pt>
                <c:pt idx="44">
                  <c:v>Módulos de Maquinaria a Municipios</c:v>
                </c:pt>
                <c:pt idx="45">
                  <c:v>Apoyo Integral y Servicios a Productores en el Estado de Jalisco</c:v>
                </c:pt>
                <c:pt idx="46">
                  <c:v>Sistema Estatal de Ensambles y Orquestas Comunitarias: ECOS Música para el Desarrollo</c:v>
                </c:pt>
                <c:pt idx="47">
                  <c:v>Becas Indígenas</c:v>
                </c:pt>
                <c:pt idx="48">
                  <c:v>Por la seguridad alimentaria </c:v>
                </c:pt>
                <c:pt idx="49">
                  <c:v>Recrea, Educando para la Vida, Apoyo de Mochila, Útiles, Uniforme y Calzado Escolar</c:v>
                </c:pt>
                <c:pt idx="50">
                  <c:v>Fortalecimiento a Organizaciones de la sociedad civil que trabajan por la inclusión de personas con Discapacidad</c:v>
                </c:pt>
                <c:pt idx="51">
                  <c:v>Fondo Jalisco de Fomento Empresarial</c:v>
                </c:pt>
                <c:pt idx="52">
                  <c:v>Apoyo al Transporte para Estudiantes</c:v>
                </c:pt>
                <c:pt idx="53">
                  <c:v>Dignificación y Competitividad en Mercados Municipales</c:v>
                </c:pt>
                <c:pt idx="54">
                  <c:v>Jalisco, revive tu hogar, apoyo a la vivienda</c:v>
                </c:pt>
                <c:pt idx="55">
                  <c:v>Sanidad e Inocuidad Dentro y Fuera de la Cuenca del Río Santiago</c:v>
                </c:pt>
                <c:pt idx="56">
                  <c:v>Proyecta Traslados</c:v>
                </c:pt>
                <c:pt idx="57">
                  <c:v>Apoyo para Estudiar en la Escuela Normal Miguel Hidalgo de Atequiza Bajo la Modalidad de Internado</c:v>
                </c:pt>
                <c:pt idx="58">
                  <c:v>Proyecta Industrias Culturales y Creativas</c:v>
                </c:pt>
                <c:pt idx="59">
                  <c:v>Programa de Alternativas en Educación Preescolar Rural </c:v>
                </c:pt>
                <c:pt idx="60">
                  <c:v>Fondo Jalisco de Animación Cultural</c:v>
                </c:pt>
                <c:pt idx="61">
                  <c:v>Coinversión Migrante</c:v>
                </c:pt>
                <c:pt idx="62">
                  <c:v>Internados en Educación Primaria Beatriz Hernández, para Niñas.</c:v>
                </c:pt>
                <c:pt idx="63">
                  <c:v>Fondo para Talleres en Casas de la Cultura</c:v>
                </c:pt>
                <c:pt idx="64">
                  <c:v>Programa para la Inclusión y Equidad Educativa</c:v>
                </c:pt>
                <c:pt idx="65">
                  <c:v>Impulso de la Calidad y Cobertura de la Educación Superior en Jalisco (Educación 4.0)</c:v>
                </c:pt>
                <c:pt idx="66">
                  <c:v>Desarrollo de Talento y Fomento a la Innovación en Jalisco</c:v>
                </c:pt>
                <c:pt idx="67">
                  <c:v>Fondo Común Concursable para la Infraestructura</c:v>
                </c:pt>
              </c:strCache>
            </c:strRef>
          </c:cat>
          <c:val>
            <c:numRef>
              <c:f>'Gráfica 3'!$D$2:$D$69</c:f>
              <c:numCache>
                <c:formatCode>0.00</c:formatCode>
                <c:ptCount val="68"/>
                <c:pt idx="0">
                  <c:v>99.509803921568633</c:v>
                </c:pt>
                <c:pt idx="1">
                  <c:v>99.17647058823529</c:v>
                </c:pt>
                <c:pt idx="2">
                  <c:v>96.740740740740748</c:v>
                </c:pt>
                <c:pt idx="3">
                  <c:v>96.509803921568633</c:v>
                </c:pt>
                <c:pt idx="4">
                  <c:v>95.868347338935578</c:v>
                </c:pt>
                <c:pt idx="5">
                  <c:v>94.250544662309366</c:v>
                </c:pt>
                <c:pt idx="6">
                  <c:v>93.815126050420162</c:v>
                </c:pt>
                <c:pt idx="7">
                  <c:v>93.428571428571431</c:v>
                </c:pt>
                <c:pt idx="8">
                  <c:v>93.100529100529087</c:v>
                </c:pt>
                <c:pt idx="9">
                  <c:v>92.868347338935578</c:v>
                </c:pt>
                <c:pt idx="10">
                  <c:v>92.801120448179262</c:v>
                </c:pt>
                <c:pt idx="11">
                  <c:v>92.777777777777771</c:v>
                </c:pt>
                <c:pt idx="12">
                  <c:v>92.554621848739501</c:v>
                </c:pt>
                <c:pt idx="13">
                  <c:v>92.254901960784323</c:v>
                </c:pt>
                <c:pt idx="14">
                  <c:v>92.13974478680359</c:v>
                </c:pt>
                <c:pt idx="15">
                  <c:v>91.907563025210081</c:v>
                </c:pt>
                <c:pt idx="16">
                  <c:v>91.620915032679733</c:v>
                </c:pt>
                <c:pt idx="17">
                  <c:v>91.535014005602235</c:v>
                </c:pt>
                <c:pt idx="18">
                  <c:v>90.907563025210081</c:v>
                </c:pt>
                <c:pt idx="19">
                  <c:v>90.868347338935578</c:v>
                </c:pt>
                <c:pt idx="20">
                  <c:v>90.287581699346404</c:v>
                </c:pt>
                <c:pt idx="21">
                  <c:v>90.047930283224403</c:v>
                </c:pt>
                <c:pt idx="22">
                  <c:v>89.938375350140063</c:v>
                </c:pt>
                <c:pt idx="23">
                  <c:v>89.615935262994071</c:v>
                </c:pt>
                <c:pt idx="24">
                  <c:v>89.174603174603163</c:v>
                </c:pt>
                <c:pt idx="25">
                  <c:v>89.122004357298479</c:v>
                </c:pt>
                <c:pt idx="26">
                  <c:v>88.75879240585121</c:v>
                </c:pt>
                <c:pt idx="27">
                  <c:v>88.137566137566139</c:v>
                </c:pt>
                <c:pt idx="28">
                  <c:v>88.106131341425453</c:v>
                </c:pt>
                <c:pt idx="29">
                  <c:v>88.106131341425453</c:v>
                </c:pt>
                <c:pt idx="30">
                  <c:v>87.878306878306873</c:v>
                </c:pt>
                <c:pt idx="31">
                  <c:v>87.75754746342983</c:v>
                </c:pt>
                <c:pt idx="32">
                  <c:v>87.388110799875506</c:v>
                </c:pt>
                <c:pt idx="33">
                  <c:v>87.11</c:v>
                </c:pt>
                <c:pt idx="34">
                  <c:v>87.103641456582636</c:v>
                </c:pt>
                <c:pt idx="35">
                  <c:v>86.7410519763461</c:v>
                </c:pt>
                <c:pt idx="36">
                  <c:v>86.434726461065338</c:v>
                </c:pt>
                <c:pt idx="37">
                  <c:v>86.417366946778714</c:v>
                </c:pt>
                <c:pt idx="38">
                  <c:v>86.407718643012757</c:v>
                </c:pt>
                <c:pt idx="39">
                  <c:v>86.271708683473378</c:v>
                </c:pt>
                <c:pt idx="40">
                  <c:v>85.279178338001856</c:v>
                </c:pt>
                <c:pt idx="41">
                  <c:v>85.112044817927185</c:v>
                </c:pt>
                <c:pt idx="42">
                  <c:v>84.898225957049476</c:v>
                </c:pt>
                <c:pt idx="43">
                  <c:v>84.467787114845933</c:v>
                </c:pt>
                <c:pt idx="44">
                  <c:v>84.417366946778714</c:v>
                </c:pt>
                <c:pt idx="45">
                  <c:v>84.312791783380021</c:v>
                </c:pt>
                <c:pt idx="46">
                  <c:v>84.112044817927185</c:v>
                </c:pt>
                <c:pt idx="47">
                  <c:v>84.007158418923126</c:v>
                </c:pt>
                <c:pt idx="48">
                  <c:v>83.937130407718641</c:v>
                </c:pt>
                <c:pt idx="49">
                  <c:v>83.91752256458139</c:v>
                </c:pt>
                <c:pt idx="50">
                  <c:v>82.980080921257382</c:v>
                </c:pt>
                <c:pt idx="51">
                  <c:v>82.41830065359477</c:v>
                </c:pt>
                <c:pt idx="52">
                  <c:v>82.36009959539372</c:v>
                </c:pt>
                <c:pt idx="53">
                  <c:v>81.270774976657336</c:v>
                </c:pt>
                <c:pt idx="54">
                  <c:v>81.248988484282592</c:v>
                </c:pt>
                <c:pt idx="55">
                  <c:v>80.4260815437286</c:v>
                </c:pt>
                <c:pt idx="56">
                  <c:v>80.207282913165272</c:v>
                </c:pt>
                <c:pt idx="57">
                  <c:v>80.007158418923126</c:v>
                </c:pt>
                <c:pt idx="58">
                  <c:v>79.207282913165272</c:v>
                </c:pt>
                <c:pt idx="59">
                  <c:v>78.589791472144412</c:v>
                </c:pt>
                <c:pt idx="60">
                  <c:v>78.016806722689068</c:v>
                </c:pt>
                <c:pt idx="61">
                  <c:v>77.894802365390603</c:v>
                </c:pt>
                <c:pt idx="62">
                  <c:v>75.822284469343302</c:v>
                </c:pt>
                <c:pt idx="63">
                  <c:v>74.969187675070032</c:v>
                </c:pt>
                <c:pt idx="64">
                  <c:v>74.528166822284476</c:v>
                </c:pt>
                <c:pt idx="65">
                  <c:v>71.122626828509183</c:v>
                </c:pt>
                <c:pt idx="66">
                  <c:v>68.922813569872403</c:v>
                </c:pt>
                <c:pt idx="67">
                  <c:v>67.664799253034545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C0-594C-928E-67F721E1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328696"/>
        <c:axId val="2084225480"/>
      </c:barChart>
      <c:catAx>
        <c:axId val="2084328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+mn-lt"/>
                <a:cs typeface="Arial"/>
              </a:defRPr>
            </a:pPr>
            <a:endParaRPr lang="es-MX"/>
          </a:p>
        </c:txPr>
        <c:crossAx val="2084225480"/>
        <c:crosses val="autoZero"/>
        <c:auto val="1"/>
        <c:lblAlgn val="ctr"/>
        <c:lblOffset val="100"/>
        <c:noMultiLvlLbl val="0"/>
      </c:catAx>
      <c:valAx>
        <c:axId val="2084225480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20843286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 sz="1100">
              <a:latin typeface="Arial"/>
            </a:defRPr>
          </a:pPr>
          <a:endParaRPr lang="es-MX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'Gráfica 4'!$A$2</c:f>
              <c:strCache>
                <c:ptCount val="1"/>
                <c:pt idx="0">
                  <c:v>Gráfica 4. Resultados de la evaluación Tema 1 ROP 2019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6DF-A242-97FF-2484B435D66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6DF-A242-97FF-2484B435D66F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6DF-A242-97FF-2484B435D6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4'!$B$3:$B$5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4'!$C$3:$C$5</c:f>
              <c:numCache>
                <c:formatCode>General</c:formatCode>
                <c:ptCount val="3"/>
                <c:pt idx="0">
                  <c:v>38</c:v>
                </c:pt>
                <c:pt idx="1">
                  <c:v>24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DF-A242-97FF-2484B435D66F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4'!$B$3:$B$5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4'!$D$3:$D$5</c:f>
              <c:numCache>
                <c:formatCode>0%</c:formatCode>
                <c:ptCount val="3"/>
                <c:pt idx="0">
                  <c:v>0.56716417910447758</c:v>
                </c:pt>
                <c:pt idx="1">
                  <c:v>0.35820895522388058</c:v>
                </c:pt>
                <c:pt idx="2">
                  <c:v>7.4626865671641784E-2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DF-A242-97FF-2484B435D66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Introducción</a:t>
            </a:r>
          </a:p>
          <a:p>
            <a:pPr>
              <a:defRPr sz="900"/>
            </a:pPr>
            <a:endParaRPr lang="es-ES" sz="900"/>
          </a:p>
        </c:rich>
      </c:tx>
      <c:layout>
        <c:manualLayout>
          <c:xMode val="edge"/>
          <c:yMode val="edge"/>
          <c:x val="0.26553919890448502"/>
          <c:y val="3.740286909742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5 Introducción'!$E$72</c:f>
              <c:strCache>
                <c:ptCount val="1"/>
                <c:pt idx="0">
                  <c:v>Promedio 79.10</c:v>
                </c:pt>
              </c:strCache>
            </c:strRef>
          </c:tx>
          <c:spPr>
            <a:ln>
              <a:solidFill>
                <a:srgbClr val="215968"/>
              </a:solidFill>
            </a:ln>
          </c:spPr>
          <c:marker>
            <c:symbol val="none"/>
          </c:marker>
          <c:cat>
            <c:numRef>
              <c:f>'Gráfica 5 Introducción'!$A$3:$A$68</c:f>
              <c:numCache>
                <c:formatCode>General</c:formatCode>
                <c:ptCount val="66"/>
                <c:pt idx="0">
                  <c:v>57</c:v>
                </c:pt>
                <c:pt idx="1">
                  <c:v>53</c:v>
                </c:pt>
                <c:pt idx="2">
                  <c:v>45</c:v>
                </c:pt>
                <c:pt idx="3">
                  <c:v>38</c:v>
                </c:pt>
                <c:pt idx="4">
                  <c:v>8</c:v>
                </c:pt>
                <c:pt idx="5">
                  <c:v>5</c:v>
                </c:pt>
                <c:pt idx="6">
                  <c:v>59</c:v>
                </c:pt>
                <c:pt idx="7">
                  <c:v>50</c:v>
                </c:pt>
                <c:pt idx="8">
                  <c:v>42</c:v>
                </c:pt>
                <c:pt idx="9">
                  <c:v>26</c:v>
                </c:pt>
                <c:pt idx="10">
                  <c:v>24</c:v>
                </c:pt>
                <c:pt idx="11">
                  <c:v>18</c:v>
                </c:pt>
                <c:pt idx="12">
                  <c:v>16</c:v>
                </c:pt>
                <c:pt idx="13">
                  <c:v>14</c:v>
                </c:pt>
                <c:pt idx="14">
                  <c:v>12</c:v>
                </c:pt>
                <c:pt idx="15">
                  <c:v>2</c:v>
                </c:pt>
                <c:pt idx="16">
                  <c:v>1</c:v>
                </c:pt>
                <c:pt idx="17">
                  <c:v>54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41</c:v>
                </c:pt>
                <c:pt idx="22">
                  <c:v>34</c:v>
                </c:pt>
                <c:pt idx="23">
                  <c:v>21</c:v>
                </c:pt>
                <c:pt idx="24">
                  <c:v>20</c:v>
                </c:pt>
                <c:pt idx="25">
                  <c:v>17</c:v>
                </c:pt>
                <c:pt idx="26">
                  <c:v>7</c:v>
                </c:pt>
                <c:pt idx="27">
                  <c:v>19</c:v>
                </c:pt>
                <c:pt idx="28">
                  <c:v>63</c:v>
                </c:pt>
                <c:pt idx="29">
                  <c:v>51</c:v>
                </c:pt>
                <c:pt idx="30">
                  <c:v>23</c:v>
                </c:pt>
                <c:pt idx="31">
                  <c:v>3</c:v>
                </c:pt>
                <c:pt idx="32">
                  <c:v>64</c:v>
                </c:pt>
                <c:pt idx="33">
                  <c:v>40</c:v>
                </c:pt>
                <c:pt idx="34">
                  <c:v>28</c:v>
                </c:pt>
                <c:pt idx="35">
                  <c:v>25</c:v>
                </c:pt>
                <c:pt idx="36">
                  <c:v>22</c:v>
                </c:pt>
                <c:pt idx="37">
                  <c:v>6</c:v>
                </c:pt>
                <c:pt idx="38">
                  <c:v>4</c:v>
                </c:pt>
                <c:pt idx="39">
                  <c:v>52</c:v>
                </c:pt>
                <c:pt idx="40">
                  <c:v>31</c:v>
                </c:pt>
                <c:pt idx="41">
                  <c:v>29</c:v>
                </c:pt>
                <c:pt idx="42">
                  <c:v>55</c:v>
                </c:pt>
                <c:pt idx="43">
                  <c:v>49</c:v>
                </c:pt>
                <c:pt idx="44">
                  <c:v>15</c:v>
                </c:pt>
                <c:pt idx="45">
                  <c:v>11</c:v>
                </c:pt>
                <c:pt idx="46">
                  <c:v>66</c:v>
                </c:pt>
                <c:pt idx="47">
                  <c:v>62</c:v>
                </c:pt>
                <c:pt idx="48">
                  <c:v>61</c:v>
                </c:pt>
                <c:pt idx="49">
                  <c:v>60</c:v>
                </c:pt>
                <c:pt idx="50">
                  <c:v>35</c:v>
                </c:pt>
                <c:pt idx="51">
                  <c:v>33</c:v>
                </c:pt>
                <c:pt idx="52">
                  <c:v>58</c:v>
                </c:pt>
                <c:pt idx="53">
                  <c:v>9</c:v>
                </c:pt>
                <c:pt idx="54">
                  <c:v>48</c:v>
                </c:pt>
                <c:pt idx="55">
                  <c:v>56</c:v>
                </c:pt>
                <c:pt idx="56">
                  <c:v>39</c:v>
                </c:pt>
                <c:pt idx="57">
                  <c:v>27</c:v>
                </c:pt>
                <c:pt idx="58">
                  <c:v>13</c:v>
                </c:pt>
                <c:pt idx="59">
                  <c:v>36</c:v>
                </c:pt>
                <c:pt idx="60">
                  <c:v>65</c:v>
                </c:pt>
                <c:pt idx="61">
                  <c:v>47</c:v>
                </c:pt>
                <c:pt idx="62">
                  <c:v>10</c:v>
                </c:pt>
                <c:pt idx="63">
                  <c:v>37</c:v>
                </c:pt>
                <c:pt idx="64">
                  <c:v>30</c:v>
                </c:pt>
                <c:pt idx="65">
                  <c:v>32</c:v>
                </c:pt>
              </c:numCache>
            </c:numRef>
          </c:cat>
          <c:val>
            <c:numRef>
              <c:f>'Gráfica 5 Introducción'!$E$4:$E$68</c:f>
              <c:numCache>
                <c:formatCode>General</c:formatCode>
                <c:ptCount val="6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00">
                  <c:v>95.238095238095241</c:v>
                </c:pt>
                <c:pt idx="6" formatCode="0.00">
                  <c:v>95.238095238095241</c:v>
                </c:pt>
                <c:pt idx="7" formatCode="0.00">
                  <c:v>95.238095238095241</c:v>
                </c:pt>
                <c:pt idx="8" formatCode="0.00">
                  <c:v>95.238095238095241</c:v>
                </c:pt>
                <c:pt idx="9" formatCode="0.00">
                  <c:v>95.238095238095241</c:v>
                </c:pt>
                <c:pt idx="10" formatCode="0.00">
                  <c:v>95.238095238095241</c:v>
                </c:pt>
                <c:pt idx="11" formatCode="0.00">
                  <c:v>95.238095238095241</c:v>
                </c:pt>
                <c:pt idx="12" formatCode="0.00">
                  <c:v>95.238095238095241</c:v>
                </c:pt>
                <c:pt idx="13" formatCode="0.00">
                  <c:v>95.238095238095227</c:v>
                </c:pt>
                <c:pt idx="14" formatCode="0.00">
                  <c:v>95.238095238095227</c:v>
                </c:pt>
                <c:pt idx="15" formatCode="0.00">
                  <c:v>95.238095238095227</c:v>
                </c:pt>
                <c:pt idx="16" formatCode="0.00">
                  <c:v>85.714285714285708</c:v>
                </c:pt>
                <c:pt idx="17" formatCode="0.00">
                  <c:v>85.714285714285708</c:v>
                </c:pt>
                <c:pt idx="18" formatCode="0.00">
                  <c:v>85.714285714285708</c:v>
                </c:pt>
                <c:pt idx="19" formatCode="0.00">
                  <c:v>85.714285714285708</c:v>
                </c:pt>
                <c:pt idx="20" formatCode="0.00">
                  <c:v>85.714285714285708</c:v>
                </c:pt>
                <c:pt idx="21" formatCode="0.00">
                  <c:v>85.714285714285708</c:v>
                </c:pt>
                <c:pt idx="22" formatCode="0.00">
                  <c:v>85.714285714285708</c:v>
                </c:pt>
                <c:pt idx="23" formatCode="0.00">
                  <c:v>85.714285714285708</c:v>
                </c:pt>
                <c:pt idx="24" formatCode="0.00">
                  <c:v>85.714285714285708</c:v>
                </c:pt>
                <c:pt idx="25" formatCode="0.00">
                  <c:v>85.714285714285708</c:v>
                </c:pt>
                <c:pt idx="26" formatCode="0.00">
                  <c:v>85.714285714285708</c:v>
                </c:pt>
                <c:pt idx="27" formatCode="0.00">
                  <c:v>85.714285714285708</c:v>
                </c:pt>
                <c:pt idx="28" formatCode="0.00">
                  <c:v>85.714285714285708</c:v>
                </c:pt>
                <c:pt idx="29" formatCode="0.00">
                  <c:v>85.714285714285708</c:v>
                </c:pt>
                <c:pt idx="30" formatCode="0.00">
                  <c:v>85.714285714285708</c:v>
                </c:pt>
                <c:pt idx="31" formatCode="0.00">
                  <c:v>80.952380952380949</c:v>
                </c:pt>
                <c:pt idx="32" formatCode="0.00">
                  <c:v>80.952380952380949</c:v>
                </c:pt>
                <c:pt idx="33" formatCode="0.00">
                  <c:v>80.952380952380949</c:v>
                </c:pt>
                <c:pt idx="34" formatCode="0.00">
                  <c:v>80.952380952380949</c:v>
                </c:pt>
                <c:pt idx="35" formatCode="0.00">
                  <c:v>80.952380952380949</c:v>
                </c:pt>
                <c:pt idx="36" formatCode="0.00">
                  <c:v>80.952380952380949</c:v>
                </c:pt>
                <c:pt idx="37" formatCode="0.00">
                  <c:v>80.952380952380949</c:v>
                </c:pt>
                <c:pt idx="38" formatCode="0.00">
                  <c:v>80.952380952380949</c:v>
                </c:pt>
                <c:pt idx="39" formatCode="0.00">
                  <c:v>76.19047619047619</c:v>
                </c:pt>
                <c:pt idx="40" formatCode="0.00">
                  <c:v>76.19047619047619</c:v>
                </c:pt>
                <c:pt idx="41" formatCode="0.00">
                  <c:v>71.428571428571431</c:v>
                </c:pt>
                <c:pt idx="42" formatCode="0.00">
                  <c:v>71.428571428571431</c:v>
                </c:pt>
                <c:pt idx="43" formatCode="0.00">
                  <c:v>71.428571428571431</c:v>
                </c:pt>
                <c:pt idx="44" formatCode="0.00">
                  <c:v>71.428571428571431</c:v>
                </c:pt>
                <c:pt idx="45" formatCode="0.00">
                  <c:v>71.428571428571431</c:v>
                </c:pt>
                <c:pt idx="46" formatCode="0.00">
                  <c:v>71.428571428571431</c:v>
                </c:pt>
                <c:pt idx="47" formatCode="0.00">
                  <c:v>71.428571428571431</c:v>
                </c:pt>
                <c:pt idx="48" formatCode="0.00">
                  <c:v>71.428571428571431</c:v>
                </c:pt>
                <c:pt idx="49" formatCode="0.00">
                  <c:v>71.428571428571431</c:v>
                </c:pt>
                <c:pt idx="50" formatCode="0.00">
                  <c:v>71.428571428571431</c:v>
                </c:pt>
                <c:pt idx="51" formatCode="0.00">
                  <c:v>61.904761904761898</c:v>
                </c:pt>
                <c:pt idx="52" formatCode="0.00">
                  <c:v>61.904761904761898</c:v>
                </c:pt>
                <c:pt idx="53" formatCode="0.00">
                  <c:v>61.904761904761898</c:v>
                </c:pt>
                <c:pt idx="54" formatCode="0.00">
                  <c:v>57.142857142857139</c:v>
                </c:pt>
                <c:pt idx="55" formatCode="0.00">
                  <c:v>57.142857142857139</c:v>
                </c:pt>
                <c:pt idx="56" formatCode="0.00">
                  <c:v>57.142857142857139</c:v>
                </c:pt>
                <c:pt idx="57" formatCode="0.00">
                  <c:v>57.142857142857139</c:v>
                </c:pt>
                <c:pt idx="58" formatCode="0.00">
                  <c:v>57.142857142857139</c:v>
                </c:pt>
                <c:pt idx="59" formatCode="0.00">
                  <c:v>52.380952380952387</c:v>
                </c:pt>
                <c:pt idx="60" formatCode="0.00">
                  <c:v>52.380952380952387</c:v>
                </c:pt>
                <c:pt idx="61" formatCode="0.00">
                  <c:v>52.380952380952387</c:v>
                </c:pt>
                <c:pt idx="62" formatCode="0.00">
                  <c:v>47.619047619047613</c:v>
                </c:pt>
                <c:pt idx="63" formatCode="0.00">
                  <c:v>38.095238095238095</c:v>
                </c:pt>
                <c:pt idx="64" formatCode="0.00">
                  <c:v>38.095238095238095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7-714B-9214-D91BB80B7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268120"/>
        <c:axId val="2127271416"/>
      </c:radarChart>
      <c:catAx>
        <c:axId val="21272681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rgbClr val="215968"/>
            </a:solidFill>
          </a:ln>
        </c:spPr>
        <c:txPr>
          <a:bodyPr/>
          <a:lstStyle/>
          <a:p>
            <a:pPr>
              <a:defRPr sz="1000" baseline="4000"/>
            </a:pPr>
            <a:endParaRPr lang="es-MX"/>
          </a:p>
        </c:txPr>
        <c:crossAx val="2127271416"/>
        <c:crosses val="autoZero"/>
        <c:auto val="1"/>
        <c:lblAlgn val="ctr"/>
        <c:lblOffset val="100"/>
        <c:noMultiLvlLbl val="0"/>
      </c:catAx>
      <c:valAx>
        <c:axId val="212727141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127268120"/>
        <c:crosses val="autoZero"/>
        <c:crossBetween val="between"/>
        <c:minorUnit val="20"/>
      </c:valAx>
      <c:spPr>
        <a:noFill/>
        <a:ln w="25400">
          <a:noFill/>
        </a:ln>
      </c:spPr>
    </c:plotArea>
    <c:legend>
      <c:legendPos val="t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0.69562835836446701"/>
          <c:y val="8.6326797385620893E-2"/>
          <c:w val="0.27790661328014499"/>
          <c:h val="0.121859265373504"/>
        </c:manualLayout>
      </c:layout>
      <c:overlay val="1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Descripción del</a:t>
            </a:r>
            <a:r>
              <a:rPr lang="es-ES" sz="900" baseline="0"/>
              <a:t> programa</a:t>
            </a:r>
            <a:endParaRPr lang="es-ES" sz="900"/>
          </a:p>
        </c:rich>
      </c:tx>
      <c:layout>
        <c:manualLayout>
          <c:xMode val="edge"/>
          <c:yMode val="edge"/>
          <c:x val="0.26553919890448502"/>
          <c:y val="3.740286909742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5 Descripción'!$E$72</c:f>
              <c:strCache>
                <c:ptCount val="1"/>
                <c:pt idx="0">
                  <c:v>Promedio 97.33</c:v>
                </c:pt>
              </c:strCache>
            </c:strRef>
          </c:tx>
          <c:spPr>
            <a:ln>
              <a:solidFill>
                <a:srgbClr val="215968"/>
              </a:solidFill>
            </a:ln>
          </c:spPr>
          <c:marker>
            <c:symbol val="none"/>
          </c:marker>
          <c:cat>
            <c:numRef>
              <c:f>'Gráfica 5 Descripción'!$A$3:$A$68</c:f>
              <c:numCache>
                <c:formatCode>General</c:formatCode>
                <c:ptCount val="66"/>
                <c:pt idx="0">
                  <c:v>57</c:v>
                </c:pt>
                <c:pt idx="1">
                  <c:v>53</c:v>
                </c:pt>
                <c:pt idx="2">
                  <c:v>45</c:v>
                </c:pt>
                <c:pt idx="3">
                  <c:v>38</c:v>
                </c:pt>
                <c:pt idx="4">
                  <c:v>8</c:v>
                </c:pt>
                <c:pt idx="5">
                  <c:v>5</c:v>
                </c:pt>
                <c:pt idx="6">
                  <c:v>59</c:v>
                </c:pt>
                <c:pt idx="7">
                  <c:v>50</c:v>
                </c:pt>
                <c:pt idx="8">
                  <c:v>42</c:v>
                </c:pt>
                <c:pt idx="9">
                  <c:v>26</c:v>
                </c:pt>
                <c:pt idx="10">
                  <c:v>24</c:v>
                </c:pt>
                <c:pt idx="11">
                  <c:v>18</c:v>
                </c:pt>
                <c:pt idx="12">
                  <c:v>16</c:v>
                </c:pt>
                <c:pt idx="13">
                  <c:v>14</c:v>
                </c:pt>
                <c:pt idx="14">
                  <c:v>12</c:v>
                </c:pt>
                <c:pt idx="15">
                  <c:v>2</c:v>
                </c:pt>
                <c:pt idx="16">
                  <c:v>1</c:v>
                </c:pt>
                <c:pt idx="17">
                  <c:v>54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41</c:v>
                </c:pt>
                <c:pt idx="22">
                  <c:v>34</c:v>
                </c:pt>
                <c:pt idx="23">
                  <c:v>21</c:v>
                </c:pt>
                <c:pt idx="24">
                  <c:v>20</c:v>
                </c:pt>
                <c:pt idx="25">
                  <c:v>17</c:v>
                </c:pt>
                <c:pt idx="26">
                  <c:v>7</c:v>
                </c:pt>
                <c:pt idx="27">
                  <c:v>64</c:v>
                </c:pt>
                <c:pt idx="28">
                  <c:v>40</c:v>
                </c:pt>
                <c:pt idx="29">
                  <c:v>28</c:v>
                </c:pt>
                <c:pt idx="30">
                  <c:v>25</c:v>
                </c:pt>
                <c:pt idx="31">
                  <c:v>22</c:v>
                </c:pt>
                <c:pt idx="32">
                  <c:v>6</c:v>
                </c:pt>
                <c:pt idx="33">
                  <c:v>4</c:v>
                </c:pt>
                <c:pt idx="34">
                  <c:v>31</c:v>
                </c:pt>
                <c:pt idx="35">
                  <c:v>29</c:v>
                </c:pt>
                <c:pt idx="36">
                  <c:v>55</c:v>
                </c:pt>
                <c:pt idx="37">
                  <c:v>49</c:v>
                </c:pt>
                <c:pt idx="38">
                  <c:v>15</c:v>
                </c:pt>
                <c:pt idx="39">
                  <c:v>11</c:v>
                </c:pt>
                <c:pt idx="40">
                  <c:v>58</c:v>
                </c:pt>
                <c:pt idx="41">
                  <c:v>9</c:v>
                </c:pt>
                <c:pt idx="42">
                  <c:v>56</c:v>
                </c:pt>
                <c:pt idx="43">
                  <c:v>39</c:v>
                </c:pt>
                <c:pt idx="44">
                  <c:v>27</c:v>
                </c:pt>
                <c:pt idx="45">
                  <c:v>13</c:v>
                </c:pt>
                <c:pt idx="46">
                  <c:v>65</c:v>
                </c:pt>
                <c:pt idx="47">
                  <c:v>47</c:v>
                </c:pt>
                <c:pt idx="48">
                  <c:v>10</c:v>
                </c:pt>
                <c:pt idx="49">
                  <c:v>37</c:v>
                </c:pt>
                <c:pt idx="50">
                  <c:v>30</c:v>
                </c:pt>
                <c:pt idx="51">
                  <c:v>19</c:v>
                </c:pt>
                <c:pt idx="52">
                  <c:v>63</c:v>
                </c:pt>
                <c:pt idx="53">
                  <c:v>51</c:v>
                </c:pt>
                <c:pt idx="54">
                  <c:v>23</c:v>
                </c:pt>
                <c:pt idx="55">
                  <c:v>3</c:v>
                </c:pt>
                <c:pt idx="56">
                  <c:v>52</c:v>
                </c:pt>
                <c:pt idx="57">
                  <c:v>66</c:v>
                </c:pt>
                <c:pt idx="58">
                  <c:v>62</c:v>
                </c:pt>
                <c:pt idx="59">
                  <c:v>61</c:v>
                </c:pt>
                <c:pt idx="60">
                  <c:v>60</c:v>
                </c:pt>
                <c:pt idx="61">
                  <c:v>35</c:v>
                </c:pt>
                <c:pt idx="62">
                  <c:v>33</c:v>
                </c:pt>
                <c:pt idx="63">
                  <c:v>48</c:v>
                </c:pt>
                <c:pt idx="64">
                  <c:v>36</c:v>
                </c:pt>
                <c:pt idx="65">
                  <c:v>32</c:v>
                </c:pt>
              </c:numCache>
            </c:numRef>
          </c:cat>
          <c:val>
            <c:numRef>
              <c:f>'Gráfica 5 Descripción'!$E$2:$E$68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95.833333333333343</c:v>
                </c:pt>
                <c:pt idx="53">
                  <c:v>87.5</c:v>
                </c:pt>
                <c:pt idx="54">
                  <c:v>87.5</c:v>
                </c:pt>
                <c:pt idx="55">
                  <c:v>87.5</c:v>
                </c:pt>
                <c:pt idx="56">
                  <c:v>87.5</c:v>
                </c:pt>
                <c:pt idx="57">
                  <c:v>87.5</c:v>
                </c:pt>
                <c:pt idx="58">
                  <c:v>87.5</c:v>
                </c:pt>
                <c:pt idx="59">
                  <c:v>87.5</c:v>
                </c:pt>
                <c:pt idx="60">
                  <c:v>87.5</c:v>
                </c:pt>
                <c:pt idx="61">
                  <c:v>87.5</c:v>
                </c:pt>
                <c:pt idx="62">
                  <c:v>87.5</c:v>
                </c:pt>
                <c:pt idx="63">
                  <c:v>87.5</c:v>
                </c:pt>
                <c:pt idx="64">
                  <c:v>87.5</c:v>
                </c:pt>
                <c:pt idx="65">
                  <c:v>87.5</c:v>
                </c:pt>
                <c:pt idx="66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E-8F41-8474-3E081700D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184216"/>
        <c:axId val="2047187496"/>
      </c:radarChart>
      <c:catAx>
        <c:axId val="20471842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rgbClr val="215968"/>
            </a:solidFill>
          </a:ln>
        </c:spPr>
        <c:txPr>
          <a:bodyPr/>
          <a:lstStyle/>
          <a:p>
            <a:pPr>
              <a:defRPr sz="1000" baseline="4000"/>
            </a:pPr>
            <a:endParaRPr lang="es-MX"/>
          </a:p>
        </c:txPr>
        <c:crossAx val="2047187496"/>
        <c:crosses val="autoZero"/>
        <c:auto val="1"/>
        <c:lblAlgn val="ctr"/>
        <c:lblOffset val="100"/>
        <c:noMultiLvlLbl val="0"/>
      </c:catAx>
      <c:valAx>
        <c:axId val="204718749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047184216"/>
        <c:crosses val="autoZero"/>
        <c:crossBetween val="between"/>
        <c:min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9.4517958412098299E-3"/>
          <c:y val="5.9167013888888897E-2"/>
          <c:w val="0.30623818525519803"/>
          <c:h val="0.161998958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 anchor="ctr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rgbClr val="000000"/>
                </a:solidFill>
                <a:effectLst/>
                <a:latin typeface="+mn-lt"/>
                <a:cs typeface="Corbel"/>
              </a:rPr>
              <a:t>Gráfica 6.  Resultado promedio de evaluación </a:t>
            </a:r>
            <a:endParaRPr lang="en-US" sz="1000">
              <a:solidFill>
                <a:srgbClr val="000000"/>
              </a:solidFill>
              <a:effectLst/>
              <a:latin typeface="+mn-lt"/>
              <a:cs typeface="Corbel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rgbClr val="000000"/>
                </a:solidFill>
                <a:effectLst/>
                <a:latin typeface="+mn-lt"/>
                <a:cs typeface="Corbel"/>
              </a:rPr>
              <a:t>Tema 1 Instrumentos jurídicos y diagnóstico del problema   </a:t>
            </a:r>
            <a:endParaRPr lang="en-US" sz="1000">
              <a:solidFill>
                <a:srgbClr val="000000"/>
              </a:solidFill>
              <a:effectLst/>
              <a:latin typeface="+mn-lt"/>
              <a:cs typeface="Corbel"/>
            </a:endParaRPr>
          </a:p>
        </c:rich>
      </c:tx>
      <c:layout>
        <c:manualLayout>
          <c:xMode val="edge"/>
          <c:yMode val="edge"/>
          <c:x val="0.30388147910082702"/>
          <c:y val="1.16919531400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7758132506164003"/>
          <c:y val="5.2979154867822502E-2"/>
          <c:w val="0.46225085500676"/>
          <c:h val="0.91736101722783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34-FB49-929A-E02BB5614480}"/>
              </c:ext>
            </c:extLst>
          </c:dPt>
          <c:dPt>
            <c:idx val="38"/>
            <c:invertIfNegative val="0"/>
            <c:bubble3D val="0"/>
            <c:spPr>
              <a:solidFill>
                <a:srgbClr val="FD551A"/>
              </a:solidFill>
              <a:ln>
                <a:solidFill>
                  <a:srgbClr val="FD551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334-FB49-929A-E02BB56144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334-FB49-929A-E02BB56144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+mn-lt"/>
                    <a:cs typeface="Corbe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 6'!$B$2:$B$69</c:f>
              <c:strCache>
                <c:ptCount val="68"/>
                <c:pt idx="0">
                  <c:v>Apoyo a Mujeres Jefas de Familia</c:v>
                </c:pt>
                <c:pt idx="1">
                  <c:v>Apoyo económico para las hijas e hijos de mujeres víctimas de feminicidio o parricidio</c:v>
                </c:pt>
                <c:pt idx="2">
                  <c:v>Fuerza Mujeres</c:v>
                </c:pt>
                <c:pt idx="3">
                  <c:v>Mi Pasaje para Adultos Mayores y Personas con Discapacidad</c:v>
                </c:pt>
                <c:pt idx="4">
                  <c:v>Programa de Ciencia y Desarrollo Tecnológico</c:v>
                </c:pt>
                <c:pt idx="5">
                  <c:v>Programa para el fortalecimiento del empleo de calidad para la micro y pequeña empresa</c:v>
                </c:pt>
                <c:pt idx="6">
                  <c:v>Yo veo por Jalisco</c:v>
                </c:pt>
                <c:pt idx="7">
                  <c:v>Asociaciones para la Igualdad</c:v>
                </c:pt>
                <c:pt idx="8">
                  <c:v>Ayuda Alimentaria Directa</c:v>
                </c:pt>
                <c:pt idx="9">
                  <c:v>Becas Indígenas</c:v>
                </c:pt>
                <c:pt idx="10">
                  <c:v>Conducción de la Política de Innovación, Ciencia y Tecnología</c:v>
                </c:pt>
                <c:pt idx="11">
                  <c:v>Desayunos Escolares</c:v>
                </c:pt>
                <c:pt idx="12">
                  <c:v>Jalisco Incluyente</c:v>
                </c:pt>
                <c:pt idx="13">
                  <c:v>Nutrición Extraescolar</c:v>
                </c:pt>
                <c:pt idx="14">
                  <c:v>Programa para Proyectos Productivos para impulsar el desarrollo regional dirigido a empresas micro, pequeña, mediana y grande.</c:v>
                </c:pt>
                <c:pt idx="15">
                  <c:v>Apoyo a la Ciencia, Tecnología e Innovación</c:v>
                </c:pt>
                <c:pt idx="16">
                  <c:v>Apoyo a la Ganadería y al Sector Lechero</c:v>
                </c:pt>
                <c:pt idx="17">
                  <c:v>Apoyo para Estudiar en la Escuela Normal Miguel Hidalgo de Atequiza Bajo la Modalidad de Internado</c:v>
                </c:pt>
                <c:pt idx="18">
                  <c:v>Apoyo al Transporte para Estudiantes</c:v>
                </c:pt>
                <c:pt idx="19">
                  <c:v>Barrios de Paz</c:v>
                </c:pt>
                <c:pt idx="20">
                  <c:v>Becas para Hijos de Militares</c:v>
                </c:pt>
                <c:pt idx="21">
                  <c:v>Becas para Hijos de Policías</c:v>
                </c:pt>
                <c:pt idx="22">
                  <c:v>Fondo Jalisco de Fomento Empresarial</c:v>
                </c:pt>
                <c:pt idx="23">
                  <c:v>Jalisco Competitivo</c:v>
                </c:pt>
                <c:pt idx="24">
                  <c:v>Jalisco te reconoce, apoyo a personas mayores</c:v>
                </c:pt>
                <c:pt idx="25">
                  <c:v>Jalisco, revive tu hogar, apoyo a la vivienda</c:v>
                </c:pt>
                <c:pt idx="26">
                  <c:v>Mi pasaje para estudiantes</c:v>
                </c:pt>
                <c:pt idx="27">
                  <c:v>Programa de Gestión Empresarial, Sectorial y Social</c:v>
                </c:pt>
                <c:pt idx="28">
                  <c:v>Apoyo a los Apicultores del Estado de Jalisco</c:v>
                </c:pt>
                <c:pt idx="29">
                  <c:v>Apoyo al Empleo</c:v>
                </c:pt>
                <c:pt idx="30">
                  <c:v>Capacitación y Vinculación</c:v>
                </c:pt>
                <c:pt idx="31">
                  <c:v>Desarrollo de Talento y Fomento a la Innovación en Jalisco</c:v>
                </c:pt>
                <c:pt idx="32">
                  <c:v>Empleo Temporal para el Beneficio de la Comunidad</c:v>
                </c:pt>
                <c:pt idx="33">
                  <c:v>Internados en Educación Primaria Beatriz Hernández, para Niñas.</c:v>
                </c:pt>
                <c:pt idx="34">
                  <c:v>Becas Jalisco</c:v>
                </c:pt>
                <c:pt idx="35">
                  <c:v>Recrea, Educando para la Vida, Apoyo de Mochila, Útiles, Uniforme y Calzado Escolar</c:v>
                </c:pt>
                <c:pt idx="36">
                  <c:v>Emprendedoras de alto impacto</c:v>
                </c:pt>
                <c:pt idx="37">
                  <c:v>Fondo Complementario para el Desarrollo Regional</c:v>
                </c:pt>
                <c:pt idx="38">
                  <c:v>Promedio</c:v>
                </c:pt>
                <c:pt idx="39">
                  <c:v>Apoyo Integral y Servicios a Productores en el Estado de Jalisco</c:v>
                </c:pt>
                <c:pt idx="40">
                  <c:v>Atención a los Productores del Sector Agrícola de Jalisco</c:v>
                </c:pt>
                <c:pt idx="41">
                  <c:v>Mujeres por el Campo</c:v>
                </c:pt>
                <c:pt idx="42">
                  <c:v>Programa Integral de Capacitación y Extensionismo Rural</c:v>
                </c:pt>
                <c:pt idx="43">
                  <c:v>Apoyo a las Organizaciones de la Sociedad Civil</c:v>
                </c:pt>
                <c:pt idx="44">
                  <c:v>Coinversión Migrante</c:v>
                </c:pt>
                <c:pt idx="45">
                  <c:v>Por la seguridad alimentaria </c:v>
                </c:pt>
                <c:pt idx="46">
                  <c:v>Recorridos Gratuitos por el Interior del Estado</c:v>
                </c:pt>
                <c:pt idx="47">
                  <c:v>Programa de Alternativas en Educación Preescolar Rural  </c:v>
                </c:pt>
                <c:pt idx="48">
                  <c:v>Apoyo en Infraestructura Menor para la Certificación de Unidades Productivas Frutícolas y Hortícolas</c:v>
                </c:pt>
                <c:pt idx="49">
                  <c:v>Programa para la Inclusión y Equidad Educativa</c:v>
                </c:pt>
                <c:pt idx="50">
                  <c:v>Apoyos de Capacitación para Empleabilidad y Fomento al Autoempleo</c:v>
                </c:pt>
                <c:pt idx="51">
                  <c:v>Dignificación y Competitividad en Mercados Municipales</c:v>
                </c:pt>
                <c:pt idx="52">
                  <c:v>Impulso de la Calidad y Cobertura de la Educación Superior en Jalisco (Educación 4.0)</c:v>
                </c:pt>
                <c:pt idx="53">
                  <c:v>Programa para acceder a incentivos de proyectos para la organización de ferias, exposiciones y encuentros de negocios dirigidos a Gobiernos Municipales.</c:v>
                </c:pt>
                <c:pt idx="54">
                  <c:v>Fondo Jalisco de Animación Cultural</c:v>
                </c:pt>
                <c:pt idx="55">
                  <c:v>Fondo para Talleres en Casas de la Cultura</c:v>
                </c:pt>
                <c:pt idx="56">
                  <c:v>Proyecta Industrias Culturales y Creativas</c:v>
                </c:pt>
                <c:pt idx="57">
                  <c:v>Proyecta Producción</c:v>
                </c:pt>
                <c:pt idx="58">
                  <c:v>Proyecta Traslados</c:v>
                </c:pt>
                <c:pt idx="59">
                  <c:v>Sistema Estatal de Ensambles y Orquestas Comunitarias: ECOS Música para el Desarrollo</c:v>
                </c:pt>
                <c:pt idx="60">
                  <c:v>Apoyo en Infraestructura y Equipo para Granjas Avícolas</c:v>
                </c:pt>
                <c:pt idx="61">
                  <c:v>Modernización de Granjas Porcícolas Ubicadas en la Cuenca del Río Santiago.</c:v>
                </c:pt>
                <c:pt idx="62">
                  <c:v>Sanidad e Inocuidad Dentro y Fuera de la Cuenca del Río Santiago</c:v>
                </c:pt>
                <c:pt idx="63">
                  <c:v>Fortalecimiento para el Tratamiento de Aguas Residuales</c:v>
                </c:pt>
                <c:pt idx="64">
                  <c:v>Módulos de Maquinaria a Municipios</c:v>
                </c:pt>
                <c:pt idx="65">
                  <c:v>Fortalecimiento a Organizaciones de la sociedad civil que trabajan por la inclusión de personas con Discapacidad</c:v>
                </c:pt>
                <c:pt idx="66">
                  <c:v>Estados Bajos en Carbono</c:v>
                </c:pt>
                <c:pt idx="67">
                  <c:v>Fondo Común Concursable para la Infraestructura</c:v>
                </c:pt>
              </c:strCache>
            </c:strRef>
          </c:cat>
          <c:val>
            <c:numRef>
              <c:f>'Gráfica 6'!$D$2:$D$69</c:f>
              <c:numCache>
                <c:formatCode>0.00</c:formatCode>
                <c:ptCount val="6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98.039215686274517</c:v>
                </c:pt>
                <c:pt idx="8">
                  <c:v>98.039215686274517</c:v>
                </c:pt>
                <c:pt idx="9">
                  <c:v>98.039215686274517</c:v>
                </c:pt>
                <c:pt idx="10">
                  <c:v>98.039215686274517</c:v>
                </c:pt>
                <c:pt idx="11">
                  <c:v>98.039215686274517</c:v>
                </c:pt>
                <c:pt idx="12">
                  <c:v>98.039215686274517</c:v>
                </c:pt>
                <c:pt idx="13">
                  <c:v>98.039215686274517</c:v>
                </c:pt>
                <c:pt idx="14">
                  <c:v>98.039215686274517</c:v>
                </c:pt>
                <c:pt idx="15">
                  <c:v>98.039215686274503</c:v>
                </c:pt>
                <c:pt idx="16">
                  <c:v>98.039215686274503</c:v>
                </c:pt>
                <c:pt idx="17">
                  <c:v>98.039215686274503</c:v>
                </c:pt>
                <c:pt idx="18">
                  <c:v>94.117647058823536</c:v>
                </c:pt>
                <c:pt idx="19">
                  <c:v>94.117647058823536</c:v>
                </c:pt>
                <c:pt idx="20">
                  <c:v>94.117647058823536</c:v>
                </c:pt>
                <c:pt idx="21">
                  <c:v>94.117647058823536</c:v>
                </c:pt>
                <c:pt idx="22">
                  <c:v>94.117647058823536</c:v>
                </c:pt>
                <c:pt idx="23">
                  <c:v>94.117647058823536</c:v>
                </c:pt>
                <c:pt idx="24">
                  <c:v>94.117647058823536</c:v>
                </c:pt>
                <c:pt idx="25">
                  <c:v>94.117647058823536</c:v>
                </c:pt>
                <c:pt idx="26">
                  <c:v>94.117647058823536</c:v>
                </c:pt>
                <c:pt idx="27">
                  <c:v>94.117647058823536</c:v>
                </c:pt>
                <c:pt idx="28">
                  <c:v>92.156862745098039</c:v>
                </c:pt>
                <c:pt idx="29">
                  <c:v>92.156862745098039</c:v>
                </c:pt>
                <c:pt idx="30">
                  <c:v>92.156862745098039</c:v>
                </c:pt>
                <c:pt idx="31">
                  <c:v>92.156862745098039</c:v>
                </c:pt>
                <c:pt idx="32">
                  <c:v>92.156862745098039</c:v>
                </c:pt>
                <c:pt idx="33">
                  <c:v>92.156862745098039</c:v>
                </c:pt>
                <c:pt idx="34">
                  <c:v>92.156862745098039</c:v>
                </c:pt>
                <c:pt idx="35">
                  <c:v>92.156862745098024</c:v>
                </c:pt>
                <c:pt idx="36">
                  <c:v>90.196078431372541</c:v>
                </c:pt>
                <c:pt idx="37">
                  <c:v>90.196078431372541</c:v>
                </c:pt>
                <c:pt idx="38">
                  <c:v>90.14</c:v>
                </c:pt>
                <c:pt idx="39">
                  <c:v>88.235294117647058</c:v>
                </c:pt>
                <c:pt idx="40">
                  <c:v>88.235294117647058</c:v>
                </c:pt>
                <c:pt idx="41">
                  <c:v>88.235294117647058</c:v>
                </c:pt>
                <c:pt idx="42">
                  <c:v>88.235294117647058</c:v>
                </c:pt>
                <c:pt idx="43">
                  <c:v>88.235294117647058</c:v>
                </c:pt>
                <c:pt idx="44">
                  <c:v>88.235294117647058</c:v>
                </c:pt>
                <c:pt idx="45">
                  <c:v>88.235294117647058</c:v>
                </c:pt>
                <c:pt idx="46">
                  <c:v>88.235294117647058</c:v>
                </c:pt>
                <c:pt idx="47">
                  <c:v>86.274509803921575</c:v>
                </c:pt>
                <c:pt idx="48">
                  <c:v>84.313725490196077</c:v>
                </c:pt>
                <c:pt idx="49">
                  <c:v>84.313725490196077</c:v>
                </c:pt>
                <c:pt idx="50">
                  <c:v>82.352941176470594</c:v>
                </c:pt>
                <c:pt idx="51">
                  <c:v>82.352941176470594</c:v>
                </c:pt>
                <c:pt idx="52">
                  <c:v>82.352941176470594</c:v>
                </c:pt>
                <c:pt idx="53">
                  <c:v>82.352941176470594</c:v>
                </c:pt>
                <c:pt idx="54">
                  <c:v>82.352941176470594</c:v>
                </c:pt>
                <c:pt idx="55">
                  <c:v>82.352941176470594</c:v>
                </c:pt>
                <c:pt idx="56">
                  <c:v>82.352941176470594</c:v>
                </c:pt>
                <c:pt idx="57">
                  <c:v>82.352941176470594</c:v>
                </c:pt>
                <c:pt idx="58">
                  <c:v>82.352941176470594</c:v>
                </c:pt>
                <c:pt idx="59">
                  <c:v>82.352941176470594</c:v>
                </c:pt>
                <c:pt idx="60">
                  <c:v>80.392156862745082</c:v>
                </c:pt>
                <c:pt idx="61">
                  <c:v>80.392156862745082</c:v>
                </c:pt>
                <c:pt idx="62">
                  <c:v>80.392156862745082</c:v>
                </c:pt>
                <c:pt idx="63">
                  <c:v>78.431372549019599</c:v>
                </c:pt>
                <c:pt idx="64">
                  <c:v>78.431372549019599</c:v>
                </c:pt>
                <c:pt idx="65">
                  <c:v>76.470588235294116</c:v>
                </c:pt>
                <c:pt idx="66">
                  <c:v>74.509803921568619</c:v>
                </c:pt>
                <c:pt idx="67">
                  <c:v>68.627450980392155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4-FB49-929A-E02BB5614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335688"/>
        <c:axId val="2127338728"/>
      </c:barChart>
      <c:catAx>
        <c:axId val="2127335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+mn-lt"/>
                <a:cs typeface="Arial"/>
              </a:defRPr>
            </a:pPr>
            <a:endParaRPr lang="es-MX"/>
          </a:p>
        </c:txPr>
        <c:crossAx val="2127338728"/>
        <c:crosses val="autoZero"/>
        <c:auto val="1"/>
        <c:lblAlgn val="ctr"/>
        <c:lblOffset val="100"/>
        <c:noMultiLvlLbl val="0"/>
      </c:catAx>
      <c:valAx>
        <c:axId val="2127338728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crossAx val="2127335688"/>
        <c:crosses val="autoZero"/>
        <c:crossBetween val="between"/>
        <c:majorUnit val="10"/>
      </c:valAx>
      <c:spPr>
        <a:ln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122102799650044"/>
          <c:y val="1.85185185185185E-2"/>
        </c:manualLayout>
      </c:layout>
      <c:overlay val="0"/>
      <c:txPr>
        <a:bodyPr/>
        <a:lstStyle/>
        <a:p>
          <a:pPr>
            <a:defRPr sz="1000">
              <a:latin typeface="Arial"/>
            </a:defRPr>
          </a:pPr>
          <a:endParaRPr lang="es-MX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'Gráfica 7'!$A$2</c:f>
              <c:strCache>
                <c:ptCount val="1"/>
                <c:pt idx="0">
                  <c:v>Gráfica 7. Resultados de la evaluación Tema 2 ROP 2019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908-3041-9A4D-FEC34947A2C9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908-3041-9A4D-FEC34947A2C9}"/>
              </c:ext>
            </c:extLst>
          </c:dPt>
          <c:dPt>
            <c:idx val="2"/>
            <c:bubble3D val="0"/>
            <c:spPr>
              <a:solidFill>
                <a:srgbClr val="7F7F7F"/>
              </a:solidFill>
            </c:spPr>
            <c:extLst>
              <c:ext xmlns:c16="http://schemas.microsoft.com/office/drawing/2014/chart" uri="{C3380CC4-5D6E-409C-BE32-E72D297353CC}">
                <c16:uniqueId val="{00000005-0908-3041-9A4D-FEC34947A2C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7'!$B$3:$B$5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7'!$C$3:$C$5</c:f>
              <c:numCache>
                <c:formatCode>General</c:formatCode>
                <c:ptCount val="3"/>
                <c:pt idx="0">
                  <c:v>22</c:v>
                </c:pt>
                <c:pt idx="1">
                  <c:v>28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08-3041-9A4D-FEC34947A2C9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7'!$B$3:$B$5</c:f>
              <c:strCache>
                <c:ptCount val="3"/>
                <c:pt idx="0">
                  <c:v>Calificación final 90-100</c:v>
                </c:pt>
                <c:pt idx="1">
                  <c:v>Calificación final 80-89.99</c:v>
                </c:pt>
                <c:pt idx="2">
                  <c:v>Calificaciones finales menores a 80</c:v>
                </c:pt>
              </c:strCache>
            </c:strRef>
          </c:cat>
          <c:val>
            <c:numRef>
              <c:f>'Gráfica 7'!$D$3:$D$5</c:f>
              <c:numCache>
                <c:formatCode>0%</c:formatCode>
                <c:ptCount val="3"/>
                <c:pt idx="0">
                  <c:v>0.32835820895522388</c:v>
                </c:pt>
                <c:pt idx="1">
                  <c:v>0.41791044776119401</c:v>
                </c:pt>
                <c:pt idx="2">
                  <c:v>0.2537313432835821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08-3041-9A4D-FEC34947A2C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ES" sz="900"/>
              <a:t>Objetivos</a:t>
            </a:r>
          </a:p>
        </c:rich>
      </c:tx>
      <c:layout>
        <c:manualLayout>
          <c:xMode val="edge"/>
          <c:yMode val="edge"/>
          <c:x val="0.39786434068142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52073113841001"/>
          <c:y val="0.110130555555556"/>
          <c:w val="0.71941622136552397"/>
          <c:h val="0.83910659722222203"/>
        </c:manualLayout>
      </c:layout>
      <c:radarChart>
        <c:radarStyle val="marker"/>
        <c:varyColors val="0"/>
        <c:ser>
          <c:idx val="0"/>
          <c:order val="0"/>
          <c:tx>
            <c:strRef>
              <c:f>'Gráfica 8 objetivos'!$E$74</c:f>
              <c:strCache>
                <c:ptCount val="1"/>
                <c:pt idx="0">
                  <c:v>Promedio 99.67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'Gráfica 5 Fundamentación'!$A$2:$A$68</c:f>
              <c:numCache>
                <c:formatCode>General</c:formatCode>
                <c:ptCount val="67"/>
                <c:pt idx="0">
                  <c:v>67</c:v>
                </c:pt>
                <c:pt idx="1">
                  <c:v>57</c:v>
                </c:pt>
                <c:pt idx="2">
                  <c:v>53</c:v>
                </c:pt>
                <c:pt idx="3">
                  <c:v>45</c:v>
                </c:pt>
                <c:pt idx="4">
                  <c:v>38</c:v>
                </c:pt>
                <c:pt idx="5">
                  <c:v>8</c:v>
                </c:pt>
                <c:pt idx="6">
                  <c:v>5</c:v>
                </c:pt>
                <c:pt idx="7">
                  <c:v>59</c:v>
                </c:pt>
                <c:pt idx="8">
                  <c:v>50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12</c:v>
                </c:pt>
                <c:pt idx="16">
                  <c:v>2</c:v>
                </c:pt>
                <c:pt idx="17">
                  <c:v>1</c:v>
                </c:pt>
                <c:pt idx="18">
                  <c:v>54</c:v>
                </c:pt>
                <c:pt idx="19">
                  <c:v>46</c:v>
                </c:pt>
                <c:pt idx="20">
                  <c:v>44</c:v>
                </c:pt>
                <c:pt idx="21">
                  <c:v>43</c:v>
                </c:pt>
                <c:pt idx="22">
                  <c:v>41</c:v>
                </c:pt>
                <c:pt idx="23">
                  <c:v>34</c:v>
                </c:pt>
                <c:pt idx="24">
                  <c:v>21</c:v>
                </c:pt>
                <c:pt idx="25">
                  <c:v>20</c:v>
                </c:pt>
                <c:pt idx="26">
                  <c:v>17</c:v>
                </c:pt>
                <c:pt idx="27">
                  <c:v>7</c:v>
                </c:pt>
                <c:pt idx="28">
                  <c:v>19</c:v>
                </c:pt>
                <c:pt idx="29">
                  <c:v>63</c:v>
                </c:pt>
                <c:pt idx="30">
                  <c:v>51</c:v>
                </c:pt>
                <c:pt idx="31">
                  <c:v>23</c:v>
                </c:pt>
                <c:pt idx="32">
                  <c:v>3</c:v>
                </c:pt>
                <c:pt idx="33">
                  <c:v>64</c:v>
                </c:pt>
                <c:pt idx="34">
                  <c:v>40</c:v>
                </c:pt>
                <c:pt idx="35">
                  <c:v>28</c:v>
                </c:pt>
                <c:pt idx="36">
                  <c:v>25</c:v>
                </c:pt>
                <c:pt idx="37">
                  <c:v>22</c:v>
                </c:pt>
                <c:pt idx="38">
                  <c:v>6</c:v>
                </c:pt>
                <c:pt idx="39">
                  <c:v>4</c:v>
                </c:pt>
                <c:pt idx="40">
                  <c:v>52</c:v>
                </c:pt>
                <c:pt idx="41">
                  <c:v>31</c:v>
                </c:pt>
                <c:pt idx="42">
                  <c:v>29</c:v>
                </c:pt>
                <c:pt idx="43">
                  <c:v>55</c:v>
                </c:pt>
                <c:pt idx="44">
                  <c:v>49</c:v>
                </c:pt>
                <c:pt idx="45">
                  <c:v>15</c:v>
                </c:pt>
                <c:pt idx="46">
                  <c:v>11</c:v>
                </c:pt>
                <c:pt idx="47">
                  <c:v>66</c:v>
                </c:pt>
                <c:pt idx="48">
                  <c:v>62</c:v>
                </c:pt>
                <c:pt idx="49">
                  <c:v>61</c:v>
                </c:pt>
                <c:pt idx="50">
                  <c:v>60</c:v>
                </c:pt>
                <c:pt idx="51">
                  <c:v>35</c:v>
                </c:pt>
                <c:pt idx="52">
                  <c:v>33</c:v>
                </c:pt>
                <c:pt idx="53">
                  <c:v>58</c:v>
                </c:pt>
                <c:pt idx="54">
                  <c:v>9</c:v>
                </c:pt>
                <c:pt idx="55">
                  <c:v>48</c:v>
                </c:pt>
                <c:pt idx="56">
                  <c:v>56</c:v>
                </c:pt>
                <c:pt idx="57">
                  <c:v>39</c:v>
                </c:pt>
                <c:pt idx="58">
                  <c:v>27</c:v>
                </c:pt>
                <c:pt idx="59">
                  <c:v>13</c:v>
                </c:pt>
                <c:pt idx="60">
                  <c:v>36</c:v>
                </c:pt>
                <c:pt idx="61">
                  <c:v>65</c:v>
                </c:pt>
                <c:pt idx="62">
                  <c:v>47</c:v>
                </c:pt>
                <c:pt idx="63">
                  <c:v>10</c:v>
                </c:pt>
                <c:pt idx="64">
                  <c:v>37</c:v>
                </c:pt>
                <c:pt idx="65">
                  <c:v>30</c:v>
                </c:pt>
                <c:pt idx="66">
                  <c:v>32</c:v>
                </c:pt>
              </c:numCache>
            </c:numRef>
          </c:cat>
          <c:val>
            <c:numRef>
              <c:f>'Gráfica 8 objetivos'!$E$2:$E$68</c:f>
              <c:numCache>
                <c:formatCode>General</c:formatCode>
                <c:ptCount val="6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88.888888888888886</c:v>
                </c:pt>
                <c:pt idx="66">
                  <c:v>88.888888888888886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0-6E42-95F7-375B00B6F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777336"/>
        <c:axId val="2098780344"/>
      </c:radarChart>
      <c:catAx>
        <c:axId val="2098777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4000"/>
            </a:pPr>
            <a:endParaRPr lang="es-MX"/>
          </a:p>
        </c:txPr>
        <c:crossAx val="2098780344"/>
        <c:crosses val="autoZero"/>
        <c:auto val="1"/>
        <c:lblAlgn val="ctr"/>
        <c:lblOffset val="100"/>
        <c:noMultiLvlLbl val="0"/>
      </c:catAx>
      <c:valAx>
        <c:axId val="2098780344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i="0" baseline="-100000"/>
            </a:pPr>
            <a:endParaRPr lang="es-MX"/>
          </a:p>
        </c:txPr>
        <c:crossAx val="209877733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1"/>
            </a:pPr>
            <a:endParaRPr lang="es-MX"/>
          </a:p>
        </c:txPr>
      </c:legendEntry>
      <c:layout>
        <c:manualLayout>
          <c:xMode val="edge"/>
          <c:yMode val="edge"/>
          <c:x val="9.4517958412098299E-3"/>
          <c:y val="5.9167013888888897E-2"/>
          <c:w val="0.30623818525519803"/>
          <c:h val="0.16199895833333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700">
          <a:latin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673100</xdr:colOff>
      <xdr:row>1</xdr:row>
      <xdr:rowOff>0</xdr:rowOff>
    </xdr:from>
    <xdr:to>
      <xdr:col>11</xdr:col>
      <xdr:colOff>292100</xdr:colOff>
      <xdr:row>12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374650</xdr:colOff>
      <xdr:row>0</xdr:row>
      <xdr:rowOff>0</xdr:rowOff>
    </xdr:from>
    <xdr:to>
      <xdr:col>11</xdr:col>
      <xdr:colOff>431800</xdr:colOff>
      <xdr:row>3</xdr:row>
      <xdr:rowOff>390800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0</xdr:row>
      <xdr:rowOff>152400</xdr:rowOff>
    </xdr:from>
    <xdr:to>
      <xdr:col>9</xdr:col>
      <xdr:colOff>819150</xdr:colOff>
      <xdr:row>5</xdr:row>
      <xdr:rowOff>367600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0</xdr:row>
      <xdr:rowOff>101600</xdr:rowOff>
    </xdr:from>
    <xdr:to>
      <xdr:col>9</xdr:col>
      <xdr:colOff>641350</xdr:colOff>
      <xdr:row>5</xdr:row>
      <xdr:rowOff>316800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0</xdr:row>
      <xdr:rowOff>101600</xdr:rowOff>
    </xdr:from>
    <xdr:to>
      <xdr:col>9</xdr:col>
      <xdr:colOff>641350</xdr:colOff>
      <xdr:row>5</xdr:row>
      <xdr:rowOff>354900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465667</xdr:colOff>
      <xdr:row>0</xdr:row>
      <xdr:rowOff>152401</xdr:rowOff>
    </xdr:from>
    <xdr:to>
      <xdr:col>16</xdr:col>
      <xdr:colOff>522817</xdr:colOff>
      <xdr:row>5</xdr:row>
      <xdr:rowOff>35201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0</xdr:row>
      <xdr:rowOff>101600</xdr:rowOff>
    </xdr:from>
    <xdr:to>
      <xdr:col>9</xdr:col>
      <xdr:colOff>641350</xdr:colOff>
      <xdr:row>4</xdr:row>
      <xdr:rowOff>644800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339090</xdr:colOff>
      <xdr:row>0</xdr:row>
      <xdr:rowOff>130810</xdr:rowOff>
    </xdr:from>
    <xdr:to>
      <xdr:col>18</xdr:col>
      <xdr:colOff>139700</xdr:colOff>
      <xdr:row>34</xdr:row>
      <xdr:rowOff>134620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1</xdr:row>
      <xdr:rowOff>25400</xdr:rowOff>
    </xdr:from>
    <xdr:to>
      <xdr:col>10</xdr:col>
      <xdr:colOff>431800</xdr:colOff>
      <xdr:row>13</xdr:row>
      <xdr:rowOff>149500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0</xdr:row>
      <xdr:rowOff>190500</xdr:rowOff>
    </xdr:from>
    <xdr:to>
      <xdr:col>11</xdr:col>
      <xdr:colOff>146050</xdr:colOff>
      <xdr:row>10</xdr:row>
      <xdr:rowOff>251100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165100</xdr:rowOff>
    </xdr:from>
    <xdr:to>
      <xdr:col>9</xdr:col>
      <xdr:colOff>514350</xdr:colOff>
      <xdr:row>11</xdr:row>
      <xdr:rowOff>225700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806450</xdr:colOff>
      <xdr:row>2</xdr:row>
      <xdr:rowOff>31750</xdr:rowOff>
    </xdr:from>
    <xdr:to>
      <xdr:col>11</xdr:col>
      <xdr:colOff>677450</xdr:colOff>
      <xdr:row>7</xdr:row>
      <xdr:rowOff>320950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0</xdr:row>
      <xdr:rowOff>38100</xdr:rowOff>
    </xdr:from>
    <xdr:to>
      <xdr:col>14</xdr:col>
      <xdr:colOff>241300</xdr:colOff>
      <xdr:row>42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120650</xdr:rowOff>
    </xdr:from>
    <xdr:to>
      <xdr:col>10</xdr:col>
      <xdr:colOff>482600</xdr:colOff>
      <xdr:row>13</xdr:row>
      <xdr:rowOff>107950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765387</xdr:colOff>
      <xdr:row>0</xdr:row>
      <xdr:rowOff>74505</xdr:rowOff>
    </xdr:from>
    <xdr:to>
      <xdr:col>9</xdr:col>
      <xdr:colOff>34586</xdr:colOff>
      <xdr:row>13</xdr:row>
      <xdr:rowOff>160505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76200</xdr:rowOff>
    </xdr:from>
    <xdr:to>
      <xdr:col>11</xdr:col>
      <xdr:colOff>685800</xdr:colOff>
      <xdr:row>40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12</xdr:col>
      <xdr:colOff>596900</xdr:colOff>
      <xdr:row>14</xdr:row>
      <xdr:rowOff>143200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0</xdr:row>
      <xdr:rowOff>165100</xdr:rowOff>
    </xdr:from>
    <xdr:to>
      <xdr:col>15</xdr:col>
      <xdr:colOff>558800</xdr:colOff>
      <xdr:row>7</xdr:row>
      <xdr:rowOff>1016000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374650</xdr:colOff>
      <xdr:row>0</xdr:row>
      <xdr:rowOff>171450</xdr:rowOff>
    </xdr:from>
    <xdr:to>
      <xdr:col>11</xdr:col>
      <xdr:colOff>698500</xdr:colOff>
      <xdr:row>20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539750</xdr:colOff>
      <xdr:row>1</xdr:row>
      <xdr:rowOff>6350</xdr:rowOff>
    </xdr:from>
    <xdr:to>
      <xdr:col>12</xdr:col>
      <xdr:colOff>158750</xdr:colOff>
      <xdr:row>19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2</xdr:row>
      <xdr:rowOff>44450</xdr:rowOff>
    </xdr:from>
    <xdr:to>
      <xdr:col>14</xdr:col>
      <xdr:colOff>660400</xdr:colOff>
      <xdr:row>16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38100</xdr:rowOff>
    </xdr:from>
    <xdr:to>
      <xdr:col>10</xdr:col>
      <xdr:colOff>406400</xdr:colOff>
      <xdr:row>50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0</xdr:rowOff>
    </xdr:from>
    <xdr:to>
      <xdr:col>10</xdr:col>
      <xdr:colOff>86900</xdr:colOff>
      <xdr:row>15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393700</xdr:colOff>
      <xdr:row>0</xdr:row>
      <xdr:rowOff>0</xdr:rowOff>
    </xdr:from>
    <xdr:to>
      <xdr:col>9</xdr:col>
      <xdr:colOff>450850</xdr:colOff>
      <xdr:row>4</xdr:row>
      <xdr:rowOff>164400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165100</xdr:colOff>
      <xdr:row>0</xdr:row>
      <xdr:rowOff>304800</xdr:rowOff>
    </xdr:from>
    <xdr:to>
      <xdr:col>10</xdr:col>
      <xdr:colOff>222250</xdr:colOff>
      <xdr:row>4</xdr:row>
      <xdr:rowOff>469200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0</xdr:row>
      <xdr:rowOff>38100</xdr:rowOff>
    </xdr:from>
    <xdr:to>
      <xdr:col>15</xdr:col>
      <xdr:colOff>584200</xdr:colOff>
      <xdr:row>53</xdr:row>
      <xdr:rowOff>393700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330200</xdr:colOff>
      <xdr:row>1</xdr:row>
      <xdr:rowOff>171450</xdr:rowOff>
    </xdr:from>
    <xdr:to>
      <xdr:col>10</xdr:col>
      <xdr:colOff>774700</xdr:colOff>
      <xdr:row>7</xdr:row>
      <xdr:rowOff>106950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304800</xdr:rowOff>
    </xdr:from>
    <xdr:to>
      <xdr:col>10</xdr:col>
      <xdr:colOff>742950</xdr:colOff>
      <xdr:row>8</xdr:row>
      <xdr:rowOff>47900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0"/>
  <sheetViews>
    <sheetView zoomScale="75" zoomScaleNormal="75" zoomScalePageLayoutView="75" workbookViewId="0">
      <selection activeCell="C5" sqref="C5"/>
    </sheetView>
  </sheetViews>
  <sheetFormatPr baseColWidth="10" defaultRowHeight="14"/>
  <cols>
    <col min="1" max="1" width="10.83203125" style="364"/>
    <col min="2" max="2" width="33" style="364" customWidth="1"/>
    <col min="3" max="3" width="94.1640625" style="364" bestFit="1" customWidth="1"/>
    <col min="4" max="16384" width="10.83203125" style="364"/>
  </cols>
  <sheetData>
    <row r="1" spans="2:6" ht="15" thickBot="1"/>
    <row r="2" spans="2:6" s="363" customFormat="1" ht="17" customHeight="1" thickTop="1" thickBot="1">
      <c r="B2" s="632" t="s">
        <v>455</v>
      </c>
      <c r="C2" s="633"/>
    </row>
    <row r="3" spans="2:6" s="363" customFormat="1" ht="20" customHeight="1" thickTop="1">
      <c r="B3" s="374" t="s">
        <v>515</v>
      </c>
      <c r="C3" s="375" t="s">
        <v>456</v>
      </c>
    </row>
    <row r="4" spans="2:6" ht="15">
      <c r="B4" s="365" t="s">
        <v>458</v>
      </c>
      <c r="C4" s="366" t="s">
        <v>460</v>
      </c>
    </row>
    <row r="5" spans="2:6" ht="15">
      <c r="B5" s="365" t="s">
        <v>459</v>
      </c>
      <c r="C5" s="366" t="s">
        <v>461</v>
      </c>
    </row>
    <row r="6" spans="2:6" ht="15">
      <c r="B6" s="365" t="s">
        <v>463</v>
      </c>
      <c r="C6" s="366" t="s">
        <v>428</v>
      </c>
    </row>
    <row r="7" spans="2:6" ht="15">
      <c r="B7" s="367" t="s">
        <v>462</v>
      </c>
      <c r="C7" s="368" t="s">
        <v>438</v>
      </c>
      <c r="F7" s="371"/>
    </row>
    <row r="8" spans="2:6" ht="15">
      <c r="B8" s="367" t="s">
        <v>468</v>
      </c>
      <c r="C8" s="366" t="s">
        <v>473</v>
      </c>
      <c r="F8" s="371"/>
    </row>
    <row r="9" spans="2:6" ht="15">
      <c r="B9" s="367" t="s">
        <v>464</v>
      </c>
      <c r="C9" s="368" t="s">
        <v>430</v>
      </c>
      <c r="F9" s="371"/>
    </row>
    <row r="10" spans="2:6" ht="15">
      <c r="B10" s="367" t="s">
        <v>476</v>
      </c>
      <c r="C10" s="368" t="s">
        <v>512</v>
      </c>
      <c r="F10" s="371"/>
    </row>
    <row r="11" spans="2:6" ht="15">
      <c r="B11" s="367" t="s">
        <v>474</v>
      </c>
      <c r="C11" s="368" t="s">
        <v>513</v>
      </c>
      <c r="F11" s="372"/>
    </row>
    <row r="12" spans="2:6" ht="15">
      <c r="B12" s="367" t="s">
        <v>475</v>
      </c>
      <c r="C12" s="368" t="s">
        <v>514</v>
      </c>
      <c r="F12" s="372"/>
    </row>
    <row r="13" spans="2:6" ht="15">
      <c r="B13" s="367" t="s">
        <v>469</v>
      </c>
      <c r="C13" s="366" t="s">
        <v>477</v>
      </c>
      <c r="F13" s="372"/>
    </row>
    <row r="14" spans="2:6" ht="15">
      <c r="B14" s="367" t="s">
        <v>465</v>
      </c>
      <c r="C14" s="368" t="s">
        <v>431</v>
      </c>
      <c r="F14" s="371"/>
    </row>
    <row r="15" spans="2:6" ht="15">
      <c r="B15" s="367" t="s">
        <v>478</v>
      </c>
      <c r="C15" s="368" t="s">
        <v>488</v>
      </c>
    </row>
    <row r="16" spans="2:6" ht="15">
      <c r="B16" s="367" t="s">
        <v>479</v>
      </c>
      <c r="C16" s="368" t="s">
        <v>489</v>
      </c>
    </row>
    <row r="17" spans="2:3" ht="15">
      <c r="B17" s="367" t="s">
        <v>480</v>
      </c>
      <c r="C17" s="368" t="s">
        <v>491</v>
      </c>
    </row>
    <row r="18" spans="2:3" ht="15">
      <c r="B18" s="367" t="s">
        <v>481</v>
      </c>
      <c r="C18" s="368" t="s">
        <v>490</v>
      </c>
    </row>
    <row r="19" spans="2:3" ht="15">
      <c r="B19" s="367" t="s">
        <v>482</v>
      </c>
      <c r="C19" s="368" t="s">
        <v>486</v>
      </c>
    </row>
    <row r="20" spans="2:3" ht="15">
      <c r="B20" s="367" t="s">
        <v>484</v>
      </c>
      <c r="C20" s="368" t="s">
        <v>487</v>
      </c>
    </row>
    <row r="21" spans="2:3" ht="15">
      <c r="B21" s="367" t="s">
        <v>470</v>
      </c>
      <c r="C21" s="366" t="s">
        <v>483</v>
      </c>
    </row>
    <row r="22" spans="2:3" ht="15">
      <c r="B22" s="367" t="s">
        <v>466</v>
      </c>
      <c r="C22" s="368" t="s">
        <v>432</v>
      </c>
    </row>
    <row r="23" spans="2:3" ht="15">
      <c r="B23" s="367" t="s">
        <v>485</v>
      </c>
      <c r="C23" s="368" t="s">
        <v>492</v>
      </c>
    </row>
    <row r="24" spans="2:3" ht="15">
      <c r="B24" s="367" t="s">
        <v>493</v>
      </c>
      <c r="C24" s="368" t="s">
        <v>494</v>
      </c>
    </row>
    <row r="25" spans="2:3" ht="30">
      <c r="B25" s="367" t="s">
        <v>471</v>
      </c>
      <c r="C25" s="366" t="s">
        <v>498</v>
      </c>
    </row>
    <row r="26" spans="2:3" ht="15">
      <c r="B26" s="367" t="s">
        <v>467</v>
      </c>
      <c r="C26" s="368" t="s">
        <v>433</v>
      </c>
    </row>
    <row r="27" spans="2:3" ht="15">
      <c r="B27" s="367" t="s">
        <v>472</v>
      </c>
      <c r="C27" s="368" t="s">
        <v>499</v>
      </c>
    </row>
    <row r="28" spans="2:3" ht="30">
      <c r="B28" s="367" t="s">
        <v>496</v>
      </c>
      <c r="C28" s="366" t="s">
        <v>495</v>
      </c>
    </row>
    <row r="29" spans="2:3" ht="15">
      <c r="B29" s="367" t="s">
        <v>501</v>
      </c>
      <c r="C29" s="366" t="s">
        <v>502</v>
      </c>
    </row>
    <row r="30" spans="2:3" ht="15">
      <c r="B30" s="367" t="s">
        <v>497</v>
      </c>
      <c r="C30" s="366" t="s">
        <v>500</v>
      </c>
    </row>
    <row r="31" spans="2:3" ht="15">
      <c r="B31" s="367" t="s">
        <v>503</v>
      </c>
      <c r="C31" s="368" t="s">
        <v>504</v>
      </c>
    </row>
    <row r="32" spans="2:3" ht="15">
      <c r="B32" s="367" t="s">
        <v>505</v>
      </c>
      <c r="C32" s="368" t="s">
        <v>506</v>
      </c>
    </row>
    <row r="33" spans="2:3" ht="15">
      <c r="B33" s="367" t="s">
        <v>507</v>
      </c>
      <c r="C33" s="368" t="s">
        <v>508</v>
      </c>
    </row>
    <row r="34" spans="2:3" ht="15">
      <c r="B34" s="367" t="s">
        <v>525</v>
      </c>
      <c r="C34" s="366" t="s">
        <v>509</v>
      </c>
    </row>
    <row r="35" spans="2:3" ht="15">
      <c r="B35" s="367" t="s">
        <v>510</v>
      </c>
      <c r="C35" s="366" t="s">
        <v>511</v>
      </c>
    </row>
    <row r="36" spans="2:3" ht="15">
      <c r="B36" s="367" t="s">
        <v>519</v>
      </c>
      <c r="C36" s="366" t="s">
        <v>518</v>
      </c>
    </row>
    <row r="37" spans="2:3" ht="17" customHeight="1">
      <c r="B37" s="367" t="s">
        <v>521</v>
      </c>
      <c r="C37" s="366" t="s">
        <v>520</v>
      </c>
    </row>
    <row r="38" spans="2:3" ht="30">
      <c r="B38" s="367" t="s">
        <v>523</v>
      </c>
      <c r="C38" s="366" t="s">
        <v>524</v>
      </c>
    </row>
    <row r="39" spans="2:3" ht="16" thickBot="1">
      <c r="B39" s="369" t="s">
        <v>526</v>
      </c>
      <c r="C39" s="370" t="s">
        <v>522</v>
      </c>
    </row>
    <row r="40" spans="2:3" ht="15" thickTop="1"/>
  </sheetData>
  <mergeCells count="1">
    <mergeCell ref="B2:C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76"/>
  <sheetViews>
    <sheetView topLeftCell="B1" zoomScale="25" zoomScaleNormal="25" zoomScalePageLayoutView="25" workbookViewId="0">
      <selection activeCell="E51" sqref="E51"/>
    </sheetView>
  </sheetViews>
  <sheetFormatPr baseColWidth="10" defaultRowHeight="14"/>
  <cols>
    <col min="1" max="1" width="10.83203125" style="150"/>
    <col min="2" max="2" width="30.6640625" style="150" customWidth="1"/>
    <col min="3" max="4" width="10.83203125" style="150"/>
    <col min="5" max="5" width="17.33203125" style="150" customWidth="1"/>
    <col min="6" max="6" width="13.6640625" style="150" customWidth="1"/>
    <col min="7" max="14" width="10.83203125" style="150"/>
    <col min="15" max="15" width="19.83203125" style="150" customWidth="1"/>
    <col min="16" max="16384" width="10.83203125" style="150"/>
  </cols>
  <sheetData>
    <row r="1" spans="1:12" ht="36" customHeight="1">
      <c r="A1" s="80" t="s">
        <v>394</v>
      </c>
      <c r="B1" s="342" t="s">
        <v>220</v>
      </c>
      <c r="C1" s="342" t="s">
        <v>81</v>
      </c>
      <c r="D1" s="342" t="s">
        <v>410</v>
      </c>
      <c r="E1" s="343" t="s">
        <v>253</v>
      </c>
      <c r="F1" s="343" t="s">
        <v>254</v>
      </c>
      <c r="G1" s="343" t="s">
        <v>255</v>
      </c>
      <c r="H1" s="344"/>
      <c r="I1" s="344"/>
      <c r="J1" s="344"/>
      <c r="K1" s="344"/>
      <c r="L1" s="344"/>
    </row>
    <row r="2" spans="1:12" ht="15" customHeight="1">
      <c r="A2" s="115">
        <v>5</v>
      </c>
      <c r="B2" s="122" t="s">
        <v>291</v>
      </c>
      <c r="C2" s="39" t="s">
        <v>318</v>
      </c>
      <c r="D2" s="143">
        <v>100</v>
      </c>
      <c r="E2" s="145">
        <v>100</v>
      </c>
      <c r="F2" s="145">
        <v>100</v>
      </c>
      <c r="G2" s="145">
        <v>100</v>
      </c>
      <c r="H2" s="157"/>
      <c r="I2" s="157"/>
      <c r="J2" s="157"/>
      <c r="K2" s="157"/>
      <c r="L2" s="157"/>
    </row>
    <row r="3" spans="1:12" ht="15" customHeight="1">
      <c r="A3" s="115">
        <v>8</v>
      </c>
      <c r="B3" s="120" t="s">
        <v>374</v>
      </c>
      <c r="C3" s="121" t="s">
        <v>413</v>
      </c>
      <c r="D3" s="143">
        <v>100</v>
      </c>
      <c r="E3" s="145">
        <v>100</v>
      </c>
      <c r="F3" s="145">
        <v>100</v>
      </c>
      <c r="G3" s="145">
        <v>100</v>
      </c>
      <c r="H3" s="157"/>
      <c r="I3" s="157"/>
      <c r="J3" s="157"/>
      <c r="K3" s="157"/>
      <c r="L3" s="157"/>
    </row>
    <row r="4" spans="1:12" ht="15" customHeight="1">
      <c r="A4" s="115">
        <v>38</v>
      </c>
      <c r="B4" s="119" t="s">
        <v>347</v>
      </c>
      <c r="C4" s="121" t="s">
        <v>413</v>
      </c>
      <c r="D4" s="143">
        <v>100</v>
      </c>
      <c r="E4" s="145">
        <v>100</v>
      </c>
      <c r="F4" s="145">
        <v>100</v>
      </c>
      <c r="G4" s="145">
        <v>100</v>
      </c>
      <c r="H4" s="157"/>
      <c r="I4" s="157"/>
      <c r="J4" s="157"/>
      <c r="K4" s="157"/>
      <c r="L4" s="157"/>
    </row>
    <row r="5" spans="1:12" ht="30">
      <c r="A5" s="115">
        <v>45</v>
      </c>
      <c r="B5" s="118" t="s">
        <v>370</v>
      </c>
      <c r="C5" s="39" t="s">
        <v>318</v>
      </c>
      <c r="D5" s="143">
        <v>100</v>
      </c>
      <c r="E5" s="145">
        <v>100</v>
      </c>
      <c r="F5" s="145">
        <v>100</v>
      </c>
      <c r="G5" s="145">
        <v>100</v>
      </c>
      <c r="H5" s="157"/>
      <c r="I5" s="157"/>
      <c r="J5" s="157"/>
      <c r="K5" s="157"/>
      <c r="L5" s="157"/>
    </row>
    <row r="6" spans="1:12" ht="30">
      <c r="A6" s="115">
        <v>53</v>
      </c>
      <c r="B6" s="36" t="s">
        <v>353</v>
      </c>
      <c r="C6" s="117" t="s">
        <v>172</v>
      </c>
      <c r="D6" s="143">
        <v>100</v>
      </c>
      <c r="E6" s="145">
        <v>100</v>
      </c>
      <c r="F6" s="145">
        <v>100</v>
      </c>
      <c r="G6" s="145">
        <v>100</v>
      </c>
      <c r="H6" s="157"/>
      <c r="I6" s="157"/>
      <c r="J6" s="157"/>
      <c r="K6" s="157"/>
      <c r="L6" s="157"/>
    </row>
    <row r="7" spans="1:12" ht="45">
      <c r="A7" s="115">
        <v>57</v>
      </c>
      <c r="B7" s="116" t="s">
        <v>357</v>
      </c>
      <c r="C7" s="38" t="s">
        <v>153</v>
      </c>
      <c r="D7" s="143">
        <v>100</v>
      </c>
      <c r="E7" s="145">
        <v>100</v>
      </c>
      <c r="F7" s="145">
        <v>100</v>
      </c>
      <c r="G7" s="145">
        <v>100</v>
      </c>
      <c r="H7" s="157"/>
      <c r="I7" s="157"/>
      <c r="J7" s="157"/>
      <c r="K7" s="157"/>
      <c r="L7" s="157"/>
    </row>
    <row r="8" spans="1:12" ht="15">
      <c r="A8" s="345">
        <v>67</v>
      </c>
      <c r="B8" s="34" t="s">
        <v>363</v>
      </c>
      <c r="C8" s="38" t="s">
        <v>152</v>
      </c>
      <c r="D8" s="143">
        <v>100</v>
      </c>
      <c r="E8" s="145">
        <v>100</v>
      </c>
      <c r="F8" s="145">
        <v>100</v>
      </c>
      <c r="G8" s="145">
        <v>100</v>
      </c>
      <c r="H8" s="157"/>
      <c r="I8" s="157"/>
      <c r="J8" s="157"/>
      <c r="K8" s="157"/>
      <c r="L8" s="157"/>
    </row>
    <row r="9" spans="1:12" ht="15">
      <c r="A9" s="115">
        <v>14</v>
      </c>
      <c r="B9" s="34" t="s">
        <v>327</v>
      </c>
      <c r="C9" s="121" t="s">
        <v>413</v>
      </c>
      <c r="D9" s="143">
        <v>98.039215686274517</v>
      </c>
      <c r="E9" s="145">
        <v>100</v>
      </c>
      <c r="F9" s="146">
        <v>95.238095238095241</v>
      </c>
      <c r="G9" s="145">
        <v>100</v>
      </c>
      <c r="H9" s="157"/>
      <c r="I9" s="157"/>
      <c r="J9" s="157"/>
      <c r="K9" s="157"/>
      <c r="L9" s="157"/>
    </row>
    <row r="10" spans="1:12" ht="15">
      <c r="A10" s="115">
        <v>16</v>
      </c>
      <c r="B10" s="120" t="s">
        <v>375</v>
      </c>
      <c r="C10" s="123" t="s">
        <v>156</v>
      </c>
      <c r="D10" s="143">
        <v>98.039215686274517</v>
      </c>
      <c r="E10" s="145">
        <v>100</v>
      </c>
      <c r="F10" s="146">
        <v>95.238095238095241</v>
      </c>
      <c r="G10" s="145">
        <v>100</v>
      </c>
      <c r="H10" s="157"/>
      <c r="I10" s="157"/>
      <c r="J10" s="157"/>
      <c r="K10" s="157"/>
      <c r="L10" s="157"/>
    </row>
    <row r="11" spans="1:12" ht="15">
      <c r="A11" s="115">
        <v>18</v>
      </c>
      <c r="B11" s="34" t="s">
        <v>330</v>
      </c>
      <c r="C11" s="38" t="s">
        <v>318</v>
      </c>
      <c r="D11" s="143">
        <v>98.039215686274517</v>
      </c>
      <c r="E11" s="145">
        <v>100</v>
      </c>
      <c r="F11" s="146">
        <v>95.238095238095241</v>
      </c>
      <c r="G11" s="145">
        <v>100</v>
      </c>
      <c r="H11" s="157"/>
      <c r="I11" s="157"/>
      <c r="J11" s="157"/>
      <c r="K11" s="157"/>
      <c r="L11" s="157"/>
    </row>
    <row r="12" spans="1:12" ht="30">
      <c r="A12" s="115">
        <v>24</v>
      </c>
      <c r="B12" s="119" t="s">
        <v>335</v>
      </c>
      <c r="C12" s="38" t="s">
        <v>172</v>
      </c>
      <c r="D12" s="143">
        <v>98.039215686274517</v>
      </c>
      <c r="E12" s="145">
        <v>100</v>
      </c>
      <c r="F12" s="146">
        <v>95.238095238095241</v>
      </c>
      <c r="G12" s="145">
        <v>100</v>
      </c>
      <c r="H12" s="157"/>
      <c r="I12" s="157"/>
      <c r="J12" s="157"/>
      <c r="K12" s="157"/>
      <c r="L12" s="157"/>
    </row>
    <row r="13" spans="1:12" ht="15">
      <c r="A13" s="115">
        <v>26</v>
      </c>
      <c r="B13" s="124" t="s">
        <v>264</v>
      </c>
      <c r="C13" s="39" t="s">
        <v>156</v>
      </c>
      <c r="D13" s="143">
        <v>98.039215686274517</v>
      </c>
      <c r="E13" s="145">
        <v>100</v>
      </c>
      <c r="F13" s="146">
        <v>95.238095238095241</v>
      </c>
      <c r="G13" s="145">
        <v>100</v>
      </c>
      <c r="H13" s="157"/>
      <c r="I13" s="157"/>
      <c r="J13" s="157"/>
      <c r="K13" s="157"/>
      <c r="L13" s="157"/>
    </row>
    <row r="14" spans="1:12" ht="15">
      <c r="A14" s="115">
        <v>42</v>
      </c>
      <c r="B14" s="118" t="s">
        <v>277</v>
      </c>
      <c r="C14" s="39" t="s">
        <v>318</v>
      </c>
      <c r="D14" s="143">
        <v>98.039215686274517</v>
      </c>
      <c r="E14" s="145">
        <v>100</v>
      </c>
      <c r="F14" s="146">
        <v>95.238095238095241</v>
      </c>
      <c r="G14" s="145">
        <v>100</v>
      </c>
      <c r="H14" s="157"/>
      <c r="I14" s="157"/>
      <c r="J14" s="157"/>
      <c r="K14" s="157"/>
      <c r="L14" s="157"/>
    </row>
    <row r="15" spans="1:12" ht="15">
      <c r="A15" s="115">
        <v>50</v>
      </c>
      <c r="B15" s="118" t="s">
        <v>265</v>
      </c>
      <c r="C15" s="123" t="s">
        <v>156</v>
      </c>
      <c r="D15" s="143">
        <v>98.039215686274517</v>
      </c>
      <c r="E15" s="145">
        <v>100</v>
      </c>
      <c r="F15" s="146">
        <v>95.238095238095241</v>
      </c>
      <c r="G15" s="145">
        <v>100</v>
      </c>
      <c r="H15" s="157"/>
      <c r="I15" s="157"/>
      <c r="J15" s="157"/>
      <c r="K15" s="157"/>
      <c r="L15" s="157"/>
    </row>
    <row r="16" spans="1:12" ht="75">
      <c r="A16" s="115">
        <v>59</v>
      </c>
      <c r="B16" s="34" t="s">
        <v>358</v>
      </c>
      <c r="C16" s="38" t="s">
        <v>153</v>
      </c>
      <c r="D16" s="143">
        <v>98.039215686274517</v>
      </c>
      <c r="E16" s="144">
        <v>100</v>
      </c>
      <c r="F16" s="346">
        <v>95.238095238095241</v>
      </c>
      <c r="G16" s="144">
        <v>100</v>
      </c>
      <c r="H16" s="344"/>
      <c r="I16" s="344"/>
      <c r="J16" s="344"/>
      <c r="K16" s="344"/>
      <c r="L16" s="344"/>
    </row>
    <row r="17" spans="1:12" ht="30">
      <c r="A17" s="115">
        <v>1</v>
      </c>
      <c r="B17" s="119" t="s">
        <v>314</v>
      </c>
      <c r="C17" s="38" t="s">
        <v>315</v>
      </c>
      <c r="D17" s="143">
        <v>98.039215686274503</v>
      </c>
      <c r="E17" s="145">
        <v>100</v>
      </c>
      <c r="F17" s="146">
        <v>95.238095238095227</v>
      </c>
      <c r="G17" s="145">
        <v>100</v>
      </c>
      <c r="H17" s="157"/>
      <c r="I17" s="157"/>
      <c r="J17" s="157"/>
      <c r="K17" s="157"/>
      <c r="L17" s="157"/>
    </row>
    <row r="18" spans="1:12" ht="30">
      <c r="A18" s="115">
        <v>2</v>
      </c>
      <c r="B18" s="119" t="s">
        <v>316</v>
      </c>
      <c r="C18" s="38" t="s">
        <v>317</v>
      </c>
      <c r="D18" s="143">
        <v>98.039215686274503</v>
      </c>
      <c r="E18" s="145">
        <v>100</v>
      </c>
      <c r="F18" s="146">
        <v>95.238095238095227</v>
      </c>
      <c r="G18" s="145">
        <v>100</v>
      </c>
      <c r="H18" s="157"/>
      <c r="I18" s="157"/>
      <c r="J18" s="157"/>
      <c r="K18" s="157"/>
      <c r="L18" s="157"/>
    </row>
    <row r="19" spans="1:12" ht="45">
      <c r="A19" s="115">
        <v>12</v>
      </c>
      <c r="B19" s="120" t="s">
        <v>366</v>
      </c>
      <c r="C19" s="39" t="s">
        <v>152</v>
      </c>
      <c r="D19" s="143">
        <v>98.039215686274503</v>
      </c>
      <c r="E19" s="145">
        <v>100</v>
      </c>
      <c r="F19" s="146">
        <v>95.238095238095227</v>
      </c>
      <c r="G19" s="145">
        <v>100</v>
      </c>
      <c r="H19" s="157"/>
      <c r="I19" s="157"/>
      <c r="J19" s="157"/>
      <c r="K19" s="157"/>
      <c r="L19" s="157"/>
    </row>
    <row r="20" spans="1:12" ht="30">
      <c r="A20" s="115">
        <v>7</v>
      </c>
      <c r="B20" s="34" t="s">
        <v>290</v>
      </c>
      <c r="C20" s="38" t="s">
        <v>318</v>
      </c>
      <c r="D20" s="143">
        <v>94.117647058823536</v>
      </c>
      <c r="E20" s="145">
        <v>100</v>
      </c>
      <c r="F20" s="146">
        <v>85.714285714285708</v>
      </c>
      <c r="G20" s="145">
        <v>100</v>
      </c>
      <c r="H20" s="157"/>
      <c r="I20" s="157"/>
      <c r="J20" s="157"/>
      <c r="K20" s="157"/>
      <c r="L20" s="157"/>
    </row>
    <row r="21" spans="1:12" ht="15">
      <c r="A21" s="115">
        <v>17</v>
      </c>
      <c r="B21" s="34" t="s">
        <v>329</v>
      </c>
      <c r="C21" s="121" t="s">
        <v>413</v>
      </c>
      <c r="D21" s="143">
        <v>94.117647058823536</v>
      </c>
      <c r="E21" s="145">
        <v>100</v>
      </c>
      <c r="F21" s="146">
        <v>85.714285714285708</v>
      </c>
      <c r="G21" s="145">
        <v>100</v>
      </c>
      <c r="H21" s="157"/>
      <c r="I21" s="157"/>
      <c r="J21" s="157"/>
      <c r="K21" s="157"/>
      <c r="L21" s="157"/>
    </row>
    <row r="22" spans="1:12" ht="15">
      <c r="A22" s="115">
        <v>20</v>
      </c>
      <c r="B22" s="34" t="s">
        <v>331</v>
      </c>
      <c r="C22" s="38" t="s">
        <v>152</v>
      </c>
      <c r="D22" s="143">
        <v>94.117647058823536</v>
      </c>
      <c r="E22" s="145">
        <v>100</v>
      </c>
      <c r="F22" s="146">
        <v>85.714285714285708</v>
      </c>
      <c r="G22" s="145">
        <v>100</v>
      </c>
      <c r="H22" s="157"/>
      <c r="I22" s="157"/>
      <c r="J22" s="157"/>
      <c r="K22" s="157"/>
      <c r="L22" s="157"/>
    </row>
    <row r="23" spans="1:12" ht="15">
      <c r="A23" s="115">
        <v>21</v>
      </c>
      <c r="B23" s="34" t="s">
        <v>332</v>
      </c>
      <c r="C23" s="38" t="s">
        <v>152</v>
      </c>
      <c r="D23" s="143">
        <v>94.117647058823536</v>
      </c>
      <c r="E23" s="145">
        <v>100</v>
      </c>
      <c r="F23" s="146">
        <v>85.714285714285708</v>
      </c>
      <c r="G23" s="145">
        <v>100</v>
      </c>
      <c r="H23" s="157"/>
      <c r="I23" s="157"/>
      <c r="J23" s="157"/>
      <c r="K23" s="157"/>
      <c r="L23" s="157"/>
    </row>
    <row r="24" spans="1:12" ht="30">
      <c r="A24" s="115">
        <v>34</v>
      </c>
      <c r="B24" s="34" t="s">
        <v>343</v>
      </c>
      <c r="C24" s="38" t="s">
        <v>344</v>
      </c>
      <c r="D24" s="143">
        <v>94.117647058823536</v>
      </c>
      <c r="E24" s="145">
        <v>100</v>
      </c>
      <c r="F24" s="146">
        <v>85.714285714285708</v>
      </c>
      <c r="G24" s="145">
        <v>100</v>
      </c>
      <c r="H24" s="157"/>
      <c r="I24" s="157"/>
      <c r="J24" s="157"/>
      <c r="K24" s="157"/>
      <c r="L24" s="157"/>
    </row>
    <row r="25" spans="1:12" ht="15">
      <c r="A25" s="115">
        <v>41</v>
      </c>
      <c r="B25" s="118" t="s">
        <v>373</v>
      </c>
      <c r="C25" s="39" t="s">
        <v>164</v>
      </c>
      <c r="D25" s="143">
        <v>94.117647058823536</v>
      </c>
      <c r="E25" s="145">
        <v>100</v>
      </c>
      <c r="F25" s="146">
        <v>85.714285714285708</v>
      </c>
      <c r="G25" s="145">
        <v>100</v>
      </c>
      <c r="H25" s="157"/>
      <c r="I25" s="157"/>
      <c r="J25" s="157"/>
      <c r="K25" s="157"/>
      <c r="L25" s="157"/>
    </row>
    <row r="26" spans="1:12" ht="30">
      <c r="A26" s="115">
        <v>43</v>
      </c>
      <c r="B26" s="122" t="s">
        <v>368</v>
      </c>
      <c r="C26" s="39" t="s">
        <v>318</v>
      </c>
      <c r="D26" s="143">
        <v>94.117647058823536</v>
      </c>
      <c r="E26" s="145">
        <v>100</v>
      </c>
      <c r="F26" s="146">
        <v>85.714285714285708</v>
      </c>
      <c r="G26" s="145">
        <v>100</v>
      </c>
      <c r="H26" s="157"/>
      <c r="I26" s="157"/>
      <c r="J26" s="157"/>
      <c r="K26" s="157"/>
      <c r="L26" s="157"/>
    </row>
    <row r="27" spans="1:12" ht="30">
      <c r="A27" s="115">
        <v>44</v>
      </c>
      <c r="B27" s="37" t="s">
        <v>349</v>
      </c>
      <c r="C27" s="38" t="s">
        <v>318</v>
      </c>
      <c r="D27" s="143">
        <v>94.117647058823536</v>
      </c>
      <c r="E27" s="145">
        <v>100</v>
      </c>
      <c r="F27" s="146">
        <v>85.714285714285708</v>
      </c>
      <c r="G27" s="145">
        <v>100</v>
      </c>
      <c r="H27" s="157"/>
      <c r="I27" s="157"/>
      <c r="J27" s="157"/>
      <c r="K27" s="157"/>
      <c r="L27" s="157"/>
    </row>
    <row r="28" spans="1:12" ht="15">
      <c r="A28" s="115">
        <v>46</v>
      </c>
      <c r="B28" s="125" t="s">
        <v>369</v>
      </c>
      <c r="C28" s="39" t="s">
        <v>318</v>
      </c>
      <c r="D28" s="143">
        <v>94.117647058823536</v>
      </c>
      <c r="E28" s="145">
        <v>100</v>
      </c>
      <c r="F28" s="146">
        <v>85.714285714285708</v>
      </c>
      <c r="G28" s="145">
        <v>100</v>
      </c>
      <c r="H28" s="157"/>
      <c r="I28" s="157"/>
      <c r="J28" s="157"/>
      <c r="K28" s="157"/>
      <c r="L28" s="157"/>
    </row>
    <row r="29" spans="1:12" ht="30">
      <c r="A29" s="115">
        <v>54</v>
      </c>
      <c r="B29" s="36" t="s">
        <v>354</v>
      </c>
      <c r="C29" s="117" t="s">
        <v>172</v>
      </c>
      <c r="D29" s="143">
        <v>94.117647058823536</v>
      </c>
      <c r="E29" s="145">
        <v>100</v>
      </c>
      <c r="F29" s="146">
        <v>85.714285714285708</v>
      </c>
      <c r="G29" s="145">
        <v>100</v>
      </c>
      <c r="H29" s="157"/>
      <c r="I29" s="157"/>
      <c r="J29" s="157"/>
      <c r="K29" s="157"/>
      <c r="L29" s="157"/>
    </row>
    <row r="30" spans="1:12" ht="30">
      <c r="A30" s="115">
        <v>4</v>
      </c>
      <c r="B30" s="347" t="s">
        <v>319</v>
      </c>
      <c r="C30" s="155" t="s">
        <v>317</v>
      </c>
      <c r="D30" s="156">
        <v>92.156862745098039</v>
      </c>
      <c r="E30" s="145">
        <v>100</v>
      </c>
      <c r="F30" s="146">
        <v>80.952380952380949</v>
      </c>
      <c r="G30" s="145">
        <v>100</v>
      </c>
      <c r="H30" s="157"/>
      <c r="I30" s="157"/>
      <c r="J30" s="157"/>
      <c r="K30" s="157"/>
      <c r="L30" s="157"/>
    </row>
    <row r="31" spans="1:12" ht="15">
      <c r="A31" s="115">
        <v>6</v>
      </c>
      <c r="B31" s="119" t="s">
        <v>320</v>
      </c>
      <c r="C31" s="38" t="s">
        <v>175</v>
      </c>
      <c r="D31" s="143">
        <v>92.156862745098039</v>
      </c>
      <c r="E31" s="145">
        <v>100</v>
      </c>
      <c r="F31" s="146">
        <v>80.952380952380949</v>
      </c>
      <c r="G31" s="145">
        <v>100</v>
      </c>
      <c r="H31" s="157"/>
      <c r="I31" s="157"/>
      <c r="J31" s="157"/>
      <c r="K31" s="157"/>
      <c r="L31" s="157"/>
    </row>
    <row r="32" spans="1:12" ht="15">
      <c r="A32" s="115">
        <v>22</v>
      </c>
      <c r="B32" s="119" t="s">
        <v>333</v>
      </c>
      <c r="C32" s="38" t="s">
        <v>175</v>
      </c>
      <c r="D32" s="143">
        <v>92.156862745098039</v>
      </c>
      <c r="E32" s="145">
        <v>100</v>
      </c>
      <c r="F32" s="146">
        <v>80.952380952380949</v>
      </c>
      <c r="G32" s="145">
        <v>100</v>
      </c>
      <c r="H32" s="157"/>
      <c r="I32" s="157"/>
      <c r="J32" s="157"/>
      <c r="K32" s="157"/>
      <c r="L32" s="157"/>
    </row>
    <row r="33" spans="1:20" ht="30">
      <c r="A33" s="115">
        <v>25</v>
      </c>
      <c r="B33" s="119" t="s">
        <v>336</v>
      </c>
      <c r="C33" s="38" t="s">
        <v>172</v>
      </c>
      <c r="D33" s="143">
        <v>92.156862745098039</v>
      </c>
      <c r="E33" s="145">
        <v>100</v>
      </c>
      <c r="F33" s="146">
        <v>80.952380952380949</v>
      </c>
      <c r="G33" s="145">
        <v>100</v>
      </c>
      <c r="H33" s="157"/>
      <c r="I33" s="157"/>
      <c r="J33" s="157"/>
      <c r="K33" s="157"/>
      <c r="L33" s="157"/>
    </row>
    <row r="34" spans="1:20" ht="30">
      <c r="A34" s="115">
        <v>28</v>
      </c>
      <c r="B34" s="34" t="s">
        <v>338</v>
      </c>
      <c r="C34" s="38" t="s">
        <v>175</v>
      </c>
      <c r="D34" s="143">
        <v>92.156862745098039</v>
      </c>
      <c r="E34" s="145">
        <v>100</v>
      </c>
      <c r="F34" s="146">
        <v>80.952380952380949</v>
      </c>
      <c r="G34" s="145">
        <v>100</v>
      </c>
      <c r="H34" s="157"/>
      <c r="I34" s="157"/>
      <c r="J34" s="157"/>
      <c r="K34" s="157"/>
      <c r="L34" s="157"/>
    </row>
    <row r="35" spans="1:20" ht="30">
      <c r="A35" s="115">
        <v>40</v>
      </c>
      <c r="B35" s="120" t="s">
        <v>365</v>
      </c>
      <c r="C35" s="39" t="s">
        <v>152</v>
      </c>
      <c r="D35" s="143">
        <v>92.156862745098039</v>
      </c>
      <c r="E35" s="145">
        <v>100</v>
      </c>
      <c r="F35" s="146">
        <v>80.952380952380949</v>
      </c>
      <c r="G35" s="145">
        <v>100</v>
      </c>
      <c r="H35" s="157"/>
      <c r="I35" s="157"/>
      <c r="J35" s="157"/>
      <c r="K35" s="157"/>
      <c r="L35" s="157"/>
    </row>
    <row r="36" spans="1:20" ht="15">
      <c r="A36" s="115">
        <v>19</v>
      </c>
      <c r="B36" s="34" t="s">
        <v>151</v>
      </c>
      <c r="C36" s="38" t="s">
        <v>152</v>
      </c>
      <c r="D36" s="143">
        <v>92.156862745098039</v>
      </c>
      <c r="E36" s="145">
        <v>100</v>
      </c>
      <c r="F36" s="146">
        <v>85.714285714285708</v>
      </c>
      <c r="G36" s="145">
        <v>95.833333333333343</v>
      </c>
      <c r="H36" s="157"/>
      <c r="I36" s="157"/>
      <c r="J36" s="157"/>
      <c r="K36" s="157"/>
      <c r="L36" s="157"/>
    </row>
    <row r="37" spans="1:20" ht="45">
      <c r="A37" s="348">
        <v>64</v>
      </c>
      <c r="B37" s="125" t="s">
        <v>372</v>
      </c>
      <c r="C37" s="39" t="s">
        <v>318</v>
      </c>
      <c r="D37" s="143">
        <v>92.156862745098024</v>
      </c>
      <c r="E37" s="145">
        <v>100</v>
      </c>
      <c r="F37" s="146">
        <v>80.952380952380949</v>
      </c>
      <c r="G37" s="145">
        <v>100</v>
      </c>
      <c r="H37" s="157"/>
      <c r="I37" s="157"/>
      <c r="J37" s="157"/>
      <c r="K37" s="157"/>
      <c r="L37" s="157"/>
    </row>
    <row r="38" spans="1:20" ht="15">
      <c r="A38" s="115">
        <v>29</v>
      </c>
      <c r="B38" s="34" t="s">
        <v>339</v>
      </c>
      <c r="C38" s="121" t="s">
        <v>413</v>
      </c>
      <c r="D38" s="143">
        <v>90.196078431372541</v>
      </c>
      <c r="E38" s="145">
        <v>100</v>
      </c>
      <c r="F38" s="146">
        <v>76.19047619047619</v>
      </c>
      <c r="G38" s="145">
        <v>100</v>
      </c>
      <c r="H38" s="157"/>
      <c r="I38" s="157"/>
      <c r="J38" s="157"/>
      <c r="K38" s="157"/>
      <c r="L38" s="157"/>
    </row>
    <row r="39" spans="1:20" ht="30">
      <c r="A39" s="115">
        <v>31</v>
      </c>
      <c r="B39" s="34" t="s">
        <v>341</v>
      </c>
      <c r="C39" s="38" t="s">
        <v>158</v>
      </c>
      <c r="D39" s="143">
        <v>90.196078431372541</v>
      </c>
      <c r="E39" s="145">
        <v>100</v>
      </c>
      <c r="F39" s="146">
        <v>76.19047619047619</v>
      </c>
      <c r="G39" s="145">
        <v>100</v>
      </c>
      <c r="H39" s="157"/>
      <c r="I39" s="157"/>
      <c r="J39" s="157"/>
      <c r="K39" s="157"/>
      <c r="L39" s="157"/>
    </row>
    <row r="40" spans="1:20">
      <c r="A40" s="339"/>
      <c r="B40" s="349" t="s">
        <v>232</v>
      </c>
      <c r="C40" s="349"/>
      <c r="D40" s="350">
        <v>90.14</v>
      </c>
      <c r="E40" s="179"/>
      <c r="F40" s="181"/>
      <c r="G40" s="179"/>
      <c r="H40" s="157"/>
      <c r="I40" s="157"/>
      <c r="J40" s="157"/>
      <c r="K40" s="157"/>
      <c r="L40" s="157"/>
    </row>
    <row r="41" spans="1:20" ht="45">
      <c r="A41" s="115">
        <v>11</v>
      </c>
      <c r="B41" s="34" t="s">
        <v>323</v>
      </c>
      <c r="C41" s="38" t="s">
        <v>317</v>
      </c>
      <c r="D41" s="143">
        <v>88.235294117647058</v>
      </c>
      <c r="E41" s="145">
        <v>100</v>
      </c>
      <c r="F41" s="146">
        <v>71.428571428571431</v>
      </c>
      <c r="G41" s="145">
        <v>100</v>
      </c>
      <c r="H41" s="157"/>
      <c r="I41" s="157"/>
      <c r="J41" s="157"/>
      <c r="K41" s="157"/>
      <c r="L41" s="157"/>
    </row>
    <row r="42" spans="1:20" ht="30">
      <c r="A42" s="115">
        <v>15</v>
      </c>
      <c r="B42" s="34" t="s">
        <v>328</v>
      </c>
      <c r="C42" s="38" t="s">
        <v>317</v>
      </c>
      <c r="D42" s="143">
        <v>88.235294117647058</v>
      </c>
      <c r="E42" s="145">
        <v>100</v>
      </c>
      <c r="F42" s="146">
        <v>71.428571428571431</v>
      </c>
      <c r="G42" s="145">
        <v>100</v>
      </c>
      <c r="H42" s="157"/>
      <c r="I42" s="157"/>
      <c r="J42" s="157"/>
      <c r="K42" s="157"/>
      <c r="L42" s="157"/>
    </row>
    <row r="43" spans="1:20" ht="15">
      <c r="A43" s="115">
        <v>49</v>
      </c>
      <c r="B43" s="34" t="s">
        <v>352</v>
      </c>
      <c r="C43" s="38" t="s">
        <v>317</v>
      </c>
      <c r="D43" s="143">
        <v>88.235294117647058</v>
      </c>
      <c r="E43" s="145">
        <v>100</v>
      </c>
      <c r="F43" s="146">
        <v>71.428571428571431</v>
      </c>
      <c r="G43" s="145">
        <v>100</v>
      </c>
      <c r="H43" s="157"/>
      <c r="I43" s="157"/>
      <c r="J43" s="157"/>
      <c r="K43" s="157"/>
      <c r="L43" s="157"/>
    </row>
    <row r="44" spans="1:20" ht="30">
      <c r="A44" s="115">
        <v>55</v>
      </c>
      <c r="B44" s="36" t="s">
        <v>355</v>
      </c>
      <c r="C44" s="117" t="s">
        <v>317</v>
      </c>
      <c r="D44" s="41">
        <v>88.235294117647058</v>
      </c>
      <c r="E44" s="145">
        <v>100</v>
      </c>
      <c r="F44" s="146">
        <v>71.428571428571431</v>
      </c>
      <c r="G44" s="145">
        <v>100</v>
      </c>
      <c r="H44" s="157"/>
      <c r="I44" s="157"/>
      <c r="J44" s="157"/>
      <c r="K44" s="157"/>
      <c r="L44" s="157"/>
    </row>
    <row r="45" spans="1:20" ht="30">
      <c r="A45" s="115">
        <v>3</v>
      </c>
      <c r="B45" s="119" t="s">
        <v>272</v>
      </c>
      <c r="C45" s="38" t="s">
        <v>318</v>
      </c>
      <c r="D45" s="143">
        <v>88.235294117647058</v>
      </c>
      <c r="E45" s="145">
        <v>100</v>
      </c>
      <c r="F45" s="146">
        <v>85.714285714285708</v>
      </c>
      <c r="G45" s="145">
        <v>87.5</v>
      </c>
      <c r="H45" s="157"/>
      <c r="I45" s="157"/>
      <c r="J45" s="157"/>
      <c r="K45" s="157"/>
      <c r="L45" s="157"/>
    </row>
    <row r="46" spans="1:20" ht="15">
      <c r="A46" s="115">
        <v>23</v>
      </c>
      <c r="B46" s="119" t="s">
        <v>334</v>
      </c>
      <c r="C46" s="121" t="s">
        <v>413</v>
      </c>
      <c r="D46" s="143">
        <v>88.235294117647058</v>
      </c>
      <c r="E46" s="145">
        <v>100</v>
      </c>
      <c r="F46" s="146">
        <v>85.714285714285708</v>
      </c>
      <c r="G46" s="145">
        <v>87.5</v>
      </c>
      <c r="H46" s="157"/>
      <c r="I46" s="157"/>
      <c r="J46" s="157"/>
      <c r="K46" s="157"/>
      <c r="L46" s="157"/>
    </row>
    <row r="47" spans="1:20" ht="15">
      <c r="A47" s="115">
        <v>51</v>
      </c>
      <c r="B47" s="122" t="s">
        <v>371</v>
      </c>
      <c r="C47" s="39" t="s">
        <v>318</v>
      </c>
      <c r="D47" s="143">
        <v>88.235294117647058</v>
      </c>
      <c r="E47" s="145">
        <v>100</v>
      </c>
      <c r="F47" s="146">
        <v>85.714285714285708</v>
      </c>
      <c r="G47" s="145">
        <v>87.5</v>
      </c>
      <c r="H47" s="157"/>
      <c r="I47" s="157"/>
      <c r="J47" s="157"/>
      <c r="K47" s="157"/>
      <c r="L47" s="157"/>
      <c r="Q47" s="157"/>
      <c r="R47" s="157"/>
      <c r="S47" s="157"/>
      <c r="T47" s="157"/>
    </row>
    <row r="48" spans="1:20" ht="30">
      <c r="A48" s="345">
        <v>63</v>
      </c>
      <c r="B48" s="34" t="s">
        <v>359</v>
      </c>
      <c r="C48" s="38" t="s">
        <v>177</v>
      </c>
      <c r="D48" s="143">
        <v>88.235294117647058</v>
      </c>
      <c r="E48" s="145">
        <v>100</v>
      </c>
      <c r="F48" s="146">
        <v>85.714285714285708</v>
      </c>
      <c r="G48" s="145">
        <v>87.5</v>
      </c>
      <c r="H48" s="157"/>
      <c r="I48" s="157"/>
      <c r="J48" s="157"/>
      <c r="K48" s="157"/>
      <c r="L48" s="157"/>
    </row>
    <row r="49" spans="1:20" ht="30">
      <c r="A49" s="115">
        <v>52</v>
      </c>
      <c r="B49" s="125" t="s">
        <v>377</v>
      </c>
      <c r="C49" s="39" t="s">
        <v>152</v>
      </c>
      <c r="D49" s="143">
        <v>86.274509803921575</v>
      </c>
      <c r="E49" s="145">
        <v>100</v>
      </c>
      <c r="F49" s="146">
        <v>80.952380952380949</v>
      </c>
      <c r="G49" s="145">
        <v>87.5</v>
      </c>
      <c r="H49" s="157"/>
      <c r="I49" s="157"/>
      <c r="J49" s="157"/>
      <c r="K49" s="157"/>
      <c r="L49" s="157"/>
    </row>
    <row r="50" spans="1:20" ht="45">
      <c r="A50" s="115">
        <v>9</v>
      </c>
      <c r="B50" s="34" t="s">
        <v>321</v>
      </c>
      <c r="C50" s="38" t="s">
        <v>317</v>
      </c>
      <c r="D50" s="143">
        <v>84.313725490196077</v>
      </c>
      <c r="E50" s="145">
        <v>100</v>
      </c>
      <c r="F50" s="146">
        <v>61.904761904761898</v>
      </c>
      <c r="G50" s="145">
        <v>100</v>
      </c>
      <c r="H50" s="157"/>
      <c r="I50" s="157"/>
      <c r="J50" s="157"/>
      <c r="K50" s="157"/>
      <c r="L50" s="157"/>
    </row>
    <row r="51" spans="1:20" ht="30">
      <c r="A51" s="115">
        <v>58</v>
      </c>
      <c r="B51" s="120" t="s">
        <v>364</v>
      </c>
      <c r="C51" s="39" t="s">
        <v>152</v>
      </c>
      <c r="D51" s="143">
        <v>84.313725490196077</v>
      </c>
      <c r="E51" s="145">
        <v>100</v>
      </c>
      <c r="F51" s="146">
        <v>61.904761904761898</v>
      </c>
      <c r="G51" s="145">
        <v>100</v>
      </c>
      <c r="H51" s="157"/>
      <c r="I51" s="157"/>
      <c r="J51" s="157"/>
      <c r="K51" s="157"/>
      <c r="L51" s="157"/>
    </row>
    <row r="52" spans="1:20" ht="45">
      <c r="A52" s="115">
        <v>13</v>
      </c>
      <c r="B52" s="34" t="s">
        <v>324</v>
      </c>
      <c r="C52" s="38" t="s">
        <v>175</v>
      </c>
      <c r="D52" s="143">
        <v>82.352941176470594</v>
      </c>
      <c r="E52" s="145">
        <v>100</v>
      </c>
      <c r="F52" s="146">
        <v>57.142857142857139</v>
      </c>
      <c r="G52" s="145">
        <v>100</v>
      </c>
      <c r="H52" s="157"/>
      <c r="I52" s="157"/>
      <c r="J52" s="157"/>
      <c r="K52" s="157"/>
      <c r="L52" s="157"/>
      <c r="Q52" s="157"/>
      <c r="R52" s="157"/>
      <c r="S52" s="157"/>
      <c r="T52" s="157"/>
    </row>
    <row r="53" spans="1:20" ht="30">
      <c r="A53" s="115">
        <v>27</v>
      </c>
      <c r="B53" s="34" t="s">
        <v>337</v>
      </c>
      <c r="C53" s="38" t="s">
        <v>317</v>
      </c>
      <c r="D53" s="143">
        <v>82.352941176470594</v>
      </c>
      <c r="E53" s="145">
        <v>100</v>
      </c>
      <c r="F53" s="146">
        <v>57.142857142857139</v>
      </c>
      <c r="G53" s="145">
        <v>100</v>
      </c>
      <c r="H53" s="157"/>
      <c r="I53" s="157"/>
      <c r="J53" s="157"/>
      <c r="K53" s="157"/>
      <c r="L53" s="157"/>
    </row>
    <row r="54" spans="1:20" ht="45">
      <c r="A54" s="115">
        <v>39</v>
      </c>
      <c r="B54" s="34" t="s">
        <v>348</v>
      </c>
      <c r="C54" s="38" t="s">
        <v>172</v>
      </c>
      <c r="D54" s="143">
        <v>82.352941176470594</v>
      </c>
      <c r="E54" s="145">
        <v>100</v>
      </c>
      <c r="F54" s="146">
        <v>57.142857142857139</v>
      </c>
      <c r="G54" s="145">
        <v>100</v>
      </c>
      <c r="H54" s="157"/>
      <c r="I54" s="157"/>
      <c r="J54" s="157"/>
      <c r="K54" s="157"/>
      <c r="L54" s="157"/>
    </row>
    <row r="55" spans="1:20" ht="90">
      <c r="A55" s="115">
        <v>56</v>
      </c>
      <c r="B55" s="34" t="s">
        <v>356</v>
      </c>
      <c r="C55" s="38" t="s">
        <v>153</v>
      </c>
      <c r="D55" s="143">
        <v>82.352941176470594</v>
      </c>
      <c r="E55" s="145">
        <v>100</v>
      </c>
      <c r="F55" s="146">
        <v>57.142857142857139</v>
      </c>
      <c r="G55" s="145">
        <v>100</v>
      </c>
      <c r="H55" s="157"/>
      <c r="I55" s="157"/>
      <c r="J55" s="157"/>
      <c r="K55" s="157"/>
      <c r="L55" s="157"/>
      <c r="Q55" s="157"/>
      <c r="R55" s="157"/>
      <c r="S55" s="157"/>
      <c r="T55" s="157"/>
    </row>
    <row r="56" spans="1:20" ht="30">
      <c r="A56" s="115">
        <v>33</v>
      </c>
      <c r="B56" s="120" t="s">
        <v>160</v>
      </c>
      <c r="C56" s="126" t="s">
        <v>159</v>
      </c>
      <c r="D56" s="143">
        <v>82.352941176470594</v>
      </c>
      <c r="E56" s="145">
        <v>100</v>
      </c>
      <c r="F56" s="146">
        <v>71.428571428571431</v>
      </c>
      <c r="G56" s="145">
        <v>87.5</v>
      </c>
      <c r="H56" s="157"/>
      <c r="I56" s="157"/>
      <c r="J56" s="157"/>
      <c r="K56" s="157"/>
      <c r="L56" s="157"/>
    </row>
    <row r="57" spans="1:20" ht="30">
      <c r="A57" s="115">
        <v>35</v>
      </c>
      <c r="B57" s="34" t="s">
        <v>345</v>
      </c>
      <c r="C57" s="38" t="s">
        <v>159</v>
      </c>
      <c r="D57" s="143">
        <v>82.352941176470594</v>
      </c>
      <c r="E57" s="145">
        <v>100</v>
      </c>
      <c r="F57" s="146">
        <v>71.428571428571431</v>
      </c>
      <c r="G57" s="145">
        <v>87.5</v>
      </c>
      <c r="H57" s="157"/>
      <c r="I57" s="157"/>
      <c r="J57" s="157"/>
      <c r="K57" s="157"/>
      <c r="L57" s="157"/>
      <c r="Q57" s="145"/>
      <c r="R57" s="145"/>
      <c r="S57" s="145"/>
      <c r="T57" s="145"/>
    </row>
    <row r="58" spans="1:20" ht="30">
      <c r="A58" s="345">
        <v>60</v>
      </c>
      <c r="B58" s="34" t="s">
        <v>360</v>
      </c>
      <c r="C58" s="38" t="s">
        <v>159</v>
      </c>
      <c r="D58" s="143">
        <v>82.352941176470594</v>
      </c>
      <c r="E58" s="145">
        <v>100</v>
      </c>
      <c r="F58" s="146">
        <v>71.428571428571431</v>
      </c>
      <c r="G58" s="145">
        <v>87.5</v>
      </c>
      <c r="H58" s="157"/>
      <c r="I58" s="157"/>
      <c r="J58" s="157"/>
      <c r="K58" s="157"/>
      <c r="L58" s="157"/>
      <c r="Q58" s="159"/>
      <c r="R58" s="159"/>
      <c r="S58" s="159"/>
      <c r="T58" s="159"/>
    </row>
    <row r="59" spans="1:20" ht="15">
      <c r="A59" s="345">
        <v>61</v>
      </c>
      <c r="B59" s="34" t="s">
        <v>269</v>
      </c>
      <c r="C59" s="38" t="s">
        <v>159</v>
      </c>
      <c r="D59" s="143">
        <v>82.352941176470594</v>
      </c>
      <c r="E59" s="145">
        <v>100</v>
      </c>
      <c r="F59" s="146">
        <v>71.428571428571431</v>
      </c>
      <c r="G59" s="145">
        <v>87.5</v>
      </c>
      <c r="H59" s="157"/>
      <c r="I59" s="157"/>
      <c r="J59" s="157"/>
      <c r="K59" s="157"/>
      <c r="L59" s="157"/>
    </row>
    <row r="60" spans="1:20" ht="15">
      <c r="A60" s="345">
        <v>62</v>
      </c>
      <c r="B60" s="34" t="s">
        <v>267</v>
      </c>
      <c r="C60" s="38" t="s">
        <v>159</v>
      </c>
      <c r="D60" s="143">
        <v>82.352941176470594</v>
      </c>
      <c r="E60" s="145">
        <v>100</v>
      </c>
      <c r="F60" s="146">
        <v>71.428571428571431</v>
      </c>
      <c r="G60" s="145">
        <v>87.5</v>
      </c>
      <c r="H60" s="157"/>
      <c r="I60" s="157"/>
      <c r="J60" s="157"/>
      <c r="K60" s="157"/>
      <c r="L60" s="157"/>
    </row>
    <row r="61" spans="1:20" ht="45">
      <c r="A61" s="345">
        <v>66</v>
      </c>
      <c r="B61" s="34" t="s">
        <v>362</v>
      </c>
      <c r="C61" s="38" t="s">
        <v>159</v>
      </c>
      <c r="D61" s="143">
        <v>82.352941176470594</v>
      </c>
      <c r="E61" s="145">
        <v>100</v>
      </c>
      <c r="F61" s="146">
        <v>71.428571428571431</v>
      </c>
      <c r="G61" s="145">
        <v>87.5</v>
      </c>
      <c r="H61" s="157"/>
      <c r="I61" s="157"/>
      <c r="J61" s="157"/>
      <c r="K61" s="157"/>
      <c r="L61" s="157"/>
      <c r="N61" s="158"/>
    </row>
    <row r="62" spans="1:20" ht="30">
      <c r="A62" s="115">
        <v>10</v>
      </c>
      <c r="B62" s="34" t="s">
        <v>322</v>
      </c>
      <c r="C62" s="38" t="s">
        <v>317</v>
      </c>
      <c r="D62" s="143">
        <v>80.392156862745082</v>
      </c>
      <c r="E62" s="145">
        <v>100</v>
      </c>
      <c r="F62" s="146">
        <v>52.380952380952387</v>
      </c>
      <c r="G62" s="145">
        <v>100</v>
      </c>
      <c r="H62" s="157"/>
      <c r="I62" s="157"/>
      <c r="J62" s="157"/>
      <c r="K62" s="157"/>
      <c r="L62" s="157"/>
    </row>
    <row r="63" spans="1:20" ht="45">
      <c r="A63" s="115">
        <v>47</v>
      </c>
      <c r="B63" s="34" t="s">
        <v>350</v>
      </c>
      <c r="C63" s="38" t="s">
        <v>317</v>
      </c>
      <c r="D63" s="143">
        <v>80.392156862745082</v>
      </c>
      <c r="E63" s="145">
        <v>100</v>
      </c>
      <c r="F63" s="146">
        <v>52.380952380952387</v>
      </c>
      <c r="G63" s="145">
        <v>100</v>
      </c>
      <c r="H63" s="157"/>
      <c r="I63" s="157"/>
      <c r="J63" s="157"/>
      <c r="K63" s="157"/>
      <c r="L63" s="157"/>
    </row>
    <row r="64" spans="1:20" ht="45">
      <c r="A64" s="348">
        <v>65</v>
      </c>
      <c r="B64" s="37" t="s">
        <v>361</v>
      </c>
      <c r="C64" s="38" t="s">
        <v>317</v>
      </c>
      <c r="D64" s="143">
        <v>80.392156862745082</v>
      </c>
      <c r="E64" s="145">
        <v>100</v>
      </c>
      <c r="F64" s="146">
        <v>52.380952380952401</v>
      </c>
      <c r="G64" s="145">
        <v>100</v>
      </c>
      <c r="H64" s="157"/>
      <c r="I64" s="157"/>
      <c r="J64" s="157"/>
      <c r="K64" s="157"/>
      <c r="L64" s="157"/>
    </row>
    <row r="65" spans="1:20" ht="30">
      <c r="A65" s="115">
        <v>37</v>
      </c>
      <c r="B65" s="34" t="s">
        <v>346</v>
      </c>
      <c r="C65" s="35" t="s">
        <v>317</v>
      </c>
      <c r="D65" s="143">
        <v>78.431372549019599</v>
      </c>
      <c r="E65" s="145">
        <v>100</v>
      </c>
      <c r="F65" s="146">
        <v>47.619047619047613</v>
      </c>
      <c r="G65" s="145">
        <v>100</v>
      </c>
      <c r="H65" s="157"/>
      <c r="I65" s="351"/>
      <c r="J65" s="157"/>
      <c r="K65" s="157"/>
      <c r="L65" s="157"/>
    </row>
    <row r="66" spans="1:20" ht="30">
      <c r="A66" s="115">
        <v>48</v>
      </c>
      <c r="B66" s="37" t="s">
        <v>351</v>
      </c>
      <c r="C66" s="38" t="s">
        <v>317</v>
      </c>
      <c r="D66" s="143">
        <v>78.431372549019599</v>
      </c>
      <c r="E66" s="145">
        <v>100</v>
      </c>
      <c r="F66" s="146">
        <v>61.904761904761898</v>
      </c>
      <c r="G66" s="145">
        <v>87.5</v>
      </c>
      <c r="H66" s="157"/>
      <c r="I66" s="157"/>
      <c r="J66" s="157"/>
      <c r="K66" s="157"/>
      <c r="L66" s="157"/>
      <c r="Q66" s="157"/>
      <c r="R66" s="157"/>
      <c r="S66" s="157"/>
      <c r="T66" s="157"/>
    </row>
    <row r="67" spans="1:20" ht="60">
      <c r="A67" s="115">
        <v>36</v>
      </c>
      <c r="B67" s="36" t="s">
        <v>325</v>
      </c>
      <c r="C67" s="38" t="s">
        <v>326</v>
      </c>
      <c r="D67" s="143">
        <v>76.470588235294116</v>
      </c>
      <c r="E67" s="145">
        <v>100</v>
      </c>
      <c r="F67" s="146">
        <v>57.142857142857139</v>
      </c>
      <c r="G67" s="145">
        <v>87.5</v>
      </c>
      <c r="H67" s="157"/>
      <c r="I67" s="157"/>
      <c r="J67" s="157"/>
      <c r="K67" s="157"/>
      <c r="L67" s="157"/>
    </row>
    <row r="68" spans="1:20" ht="15">
      <c r="A68" s="115">
        <v>30</v>
      </c>
      <c r="B68" s="34" t="s">
        <v>340</v>
      </c>
      <c r="C68" s="38" t="s">
        <v>317</v>
      </c>
      <c r="D68" s="143">
        <v>74.509803921568619</v>
      </c>
      <c r="E68" s="145">
        <v>100</v>
      </c>
      <c r="F68" s="146">
        <v>38.095238095238095</v>
      </c>
      <c r="G68" s="145">
        <v>100</v>
      </c>
      <c r="H68" s="157"/>
      <c r="I68" s="157"/>
      <c r="J68" s="157"/>
      <c r="K68" s="157"/>
      <c r="L68" s="157"/>
    </row>
    <row r="69" spans="1:20" ht="30">
      <c r="A69" s="115">
        <v>32</v>
      </c>
      <c r="B69" s="34" t="s">
        <v>342</v>
      </c>
      <c r="C69" s="38" t="s">
        <v>158</v>
      </c>
      <c r="D69" s="143">
        <v>68.627450980392155</v>
      </c>
      <c r="E69" s="145">
        <v>100</v>
      </c>
      <c r="F69" s="146">
        <v>38.095238095238095</v>
      </c>
      <c r="G69" s="145">
        <v>87.5</v>
      </c>
      <c r="H69" s="157"/>
      <c r="I69" s="351"/>
      <c r="J69" s="157"/>
      <c r="K69" s="157"/>
      <c r="L69" s="157"/>
    </row>
    <row r="70" spans="1:20">
      <c r="A70" s="153"/>
      <c r="B70" s="155"/>
      <c r="C70" s="155"/>
      <c r="D70" s="158"/>
    </row>
    <row r="71" spans="1:20">
      <c r="A71" s="153"/>
      <c r="B71" s="154"/>
      <c r="C71" s="155"/>
      <c r="D71" s="156"/>
    </row>
    <row r="72" spans="1:20">
      <c r="B72" s="154"/>
      <c r="C72" s="38" t="s">
        <v>232</v>
      </c>
      <c r="D72" s="146">
        <f>AVERAGE(D2:D39,D41:D69)</f>
        <v>90.137547556335804</v>
      </c>
      <c r="E72" s="146">
        <f>AVERAGE(E2:E29,E31:E69)</f>
        <v>100</v>
      </c>
      <c r="F72" s="146">
        <f>AVERAGE(F2:F29,F31:F69)</f>
        <v>79.076479076479046</v>
      </c>
      <c r="G72" s="146">
        <f>AVERAGE(G2:G29,G31:G69)</f>
        <v>97.285353535353551</v>
      </c>
      <c r="H72" s="158"/>
      <c r="I72" s="158"/>
      <c r="J72" s="158"/>
      <c r="K72" s="158"/>
      <c r="L72" s="158"/>
    </row>
    <row r="73" spans="1:20">
      <c r="C73" s="38" t="s">
        <v>378</v>
      </c>
      <c r="D73" s="146">
        <f>MIN(D2:D29,D31:D69)</f>
        <v>68.627450980392155</v>
      </c>
      <c r="E73" s="146">
        <f>MIN(E2:E29,E31:E69)</f>
        <v>100</v>
      </c>
      <c r="F73" s="146">
        <f>MIN(F2:F29,F31:F69)</f>
        <v>38.095238095238095</v>
      </c>
      <c r="G73" s="146">
        <f>MIN(G2:G29,G31:G69)</f>
        <v>87.5</v>
      </c>
      <c r="H73" s="158"/>
      <c r="I73" s="158"/>
      <c r="J73" s="158"/>
      <c r="K73" s="158"/>
      <c r="L73" s="158"/>
    </row>
    <row r="74" spans="1:20">
      <c r="C74" s="38" t="s">
        <v>379</v>
      </c>
      <c r="D74" s="146">
        <f>MAX(D2:D29,D31:D69)</f>
        <v>100</v>
      </c>
      <c r="E74" s="146">
        <f>MAX(E2:E29,E31:E69)</f>
        <v>100</v>
      </c>
      <c r="F74" s="146">
        <f>MAX(F2:F29,F31:F69)</f>
        <v>100</v>
      </c>
      <c r="G74" s="146">
        <f>MAX(G2:G29,G31:G69)</f>
        <v>100</v>
      </c>
      <c r="H74" s="158"/>
      <c r="I74" s="158"/>
      <c r="J74" s="158"/>
      <c r="K74" s="158"/>
      <c r="L74" s="158"/>
    </row>
    <row r="76" spans="1:20">
      <c r="D76" s="352"/>
    </row>
  </sheetData>
  <autoFilter ref="A1:T69" xr:uid="{00000000-0009-0000-0000-000009000000}">
    <filterColumn colId="14" showButton="0"/>
    <sortState xmlns:xlrd2="http://schemas.microsoft.com/office/spreadsheetml/2017/richdata2" ref="A2:T69">
      <sortCondition descending="1" ref="D1:D69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zoomScale="25" zoomScaleNormal="25" zoomScalePageLayoutView="25" workbookViewId="0">
      <selection activeCell="A2" sqref="A2:D2"/>
    </sheetView>
  </sheetViews>
  <sheetFormatPr baseColWidth="10" defaultRowHeight="16"/>
  <cols>
    <col min="1" max="2" width="10.83203125" style="28"/>
    <col min="3" max="3" width="11.5" style="28" bestFit="1" customWidth="1"/>
    <col min="4" max="16384" width="10.83203125" style="28"/>
  </cols>
  <sheetData>
    <row r="1" spans="1:4" ht="17" thickBot="1"/>
    <row r="2" spans="1:4" ht="17" thickBot="1">
      <c r="A2" s="717" t="s">
        <v>431</v>
      </c>
      <c r="B2" s="718"/>
      <c r="C2" s="718"/>
      <c r="D2" s="719"/>
    </row>
    <row r="3" spans="1:4" ht="27">
      <c r="A3" s="78" t="s">
        <v>399</v>
      </c>
      <c r="B3" s="314" t="s">
        <v>391</v>
      </c>
      <c r="C3" s="315">
        <v>22</v>
      </c>
      <c r="D3" s="318">
        <f>C3/67</f>
        <v>0.32835820895522388</v>
      </c>
    </row>
    <row r="4" spans="1:4" ht="27">
      <c r="A4" s="78"/>
      <c r="B4" s="74" t="s">
        <v>392</v>
      </c>
      <c r="C4" s="75">
        <v>28</v>
      </c>
      <c r="D4" s="77">
        <f>C4/67</f>
        <v>0.41791044776119401</v>
      </c>
    </row>
    <row r="5" spans="1:4" ht="41" thickBot="1">
      <c r="A5" s="79"/>
      <c r="B5" s="74" t="s">
        <v>429</v>
      </c>
      <c r="C5" s="75">
        <v>17</v>
      </c>
      <c r="D5" s="77">
        <f>C5/67</f>
        <v>0.2537313432835821</v>
      </c>
    </row>
    <row r="6" spans="1:4">
      <c r="C6" s="28">
        <f>SUM(C3:C5)</f>
        <v>67</v>
      </c>
    </row>
    <row r="7" spans="1:4" ht="83" customHeight="1"/>
  </sheetData>
  <mergeCells count="1">
    <mergeCell ref="A2:D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4"/>
  <sheetViews>
    <sheetView zoomScale="25" zoomScaleNormal="25" zoomScalePageLayoutView="25" workbookViewId="0">
      <selection sqref="A1:E1"/>
    </sheetView>
  </sheetViews>
  <sheetFormatPr baseColWidth="10" defaultRowHeight="14"/>
  <cols>
    <col min="1" max="1" width="11" style="150" bestFit="1" customWidth="1"/>
    <col min="2" max="2" width="16.5" style="150" customWidth="1"/>
    <col min="3" max="3" width="10.83203125" style="150"/>
    <col min="4" max="5" width="11" style="150" bestFit="1" customWidth="1"/>
    <col min="6" max="16384" width="10.83203125" style="150"/>
  </cols>
  <sheetData>
    <row r="1" spans="1:5" ht="45">
      <c r="A1" s="162" t="s">
        <v>394</v>
      </c>
      <c r="B1" s="163" t="s">
        <v>220</v>
      </c>
      <c r="C1" s="163" t="s">
        <v>81</v>
      </c>
      <c r="D1" s="336" t="s">
        <v>395</v>
      </c>
      <c r="E1" s="164" t="s">
        <v>3</v>
      </c>
    </row>
    <row r="2" spans="1:5" ht="30">
      <c r="A2" s="165">
        <v>50</v>
      </c>
      <c r="B2" s="118" t="s">
        <v>265</v>
      </c>
      <c r="C2" s="123" t="s">
        <v>156</v>
      </c>
      <c r="D2" s="143">
        <v>100</v>
      </c>
      <c r="E2" s="145">
        <v>100</v>
      </c>
    </row>
    <row r="3" spans="1:5" ht="45">
      <c r="A3" s="166">
        <v>63</v>
      </c>
      <c r="B3" s="34" t="s">
        <v>359</v>
      </c>
      <c r="C3" s="38" t="s">
        <v>177</v>
      </c>
      <c r="D3" s="143">
        <v>100</v>
      </c>
      <c r="E3" s="145">
        <v>100</v>
      </c>
    </row>
    <row r="4" spans="1:5" ht="30">
      <c r="A4" s="165">
        <v>26</v>
      </c>
      <c r="B4" s="124" t="s">
        <v>264</v>
      </c>
      <c r="C4" s="39" t="s">
        <v>156</v>
      </c>
      <c r="D4" s="143">
        <v>98.666666666666657</v>
      </c>
      <c r="E4" s="145">
        <v>100</v>
      </c>
    </row>
    <row r="5" spans="1:5" ht="45">
      <c r="A5" s="166">
        <v>2</v>
      </c>
      <c r="B5" s="119" t="s">
        <v>316</v>
      </c>
      <c r="C5" s="38" t="s">
        <v>317</v>
      </c>
      <c r="D5" s="143">
        <v>94.666666666666657</v>
      </c>
      <c r="E5" s="145">
        <v>100</v>
      </c>
    </row>
    <row r="6" spans="1:5" ht="45">
      <c r="A6" s="166">
        <v>4</v>
      </c>
      <c r="B6" s="119" t="s">
        <v>319</v>
      </c>
      <c r="C6" s="38" t="s">
        <v>317</v>
      </c>
      <c r="D6" s="143">
        <v>93.333333333333314</v>
      </c>
      <c r="E6" s="145">
        <v>100</v>
      </c>
    </row>
    <row r="7" spans="1:5" ht="15">
      <c r="A7" s="166">
        <v>6</v>
      </c>
      <c r="B7" s="119" t="s">
        <v>320</v>
      </c>
      <c r="C7" s="38" t="s">
        <v>175</v>
      </c>
      <c r="D7" s="143">
        <v>93.333333333333314</v>
      </c>
      <c r="E7" s="145">
        <v>100</v>
      </c>
    </row>
    <row r="8" spans="1:5" ht="30">
      <c r="A8" s="166">
        <v>22</v>
      </c>
      <c r="B8" s="119" t="s">
        <v>333</v>
      </c>
      <c r="C8" s="38" t="s">
        <v>175</v>
      </c>
      <c r="D8" s="143">
        <v>93.333333333333314</v>
      </c>
      <c r="E8" s="145">
        <v>100</v>
      </c>
    </row>
    <row r="9" spans="1:5" ht="60">
      <c r="A9" s="167">
        <v>53</v>
      </c>
      <c r="B9" s="36" t="s">
        <v>353</v>
      </c>
      <c r="C9" s="117" t="s">
        <v>172</v>
      </c>
      <c r="D9" s="143">
        <v>93.333333333333314</v>
      </c>
      <c r="E9" s="145">
        <v>100</v>
      </c>
    </row>
    <row r="10" spans="1:5" ht="60">
      <c r="A10" s="166">
        <v>25</v>
      </c>
      <c r="B10" s="119" t="s">
        <v>336</v>
      </c>
      <c r="C10" s="38" t="s">
        <v>172</v>
      </c>
      <c r="D10" s="143">
        <v>92</v>
      </c>
      <c r="E10" s="145">
        <v>100</v>
      </c>
    </row>
    <row r="11" spans="1:5" ht="30">
      <c r="A11" s="165">
        <v>41</v>
      </c>
      <c r="B11" s="118" t="s">
        <v>373</v>
      </c>
      <c r="C11" s="39" t="s">
        <v>164</v>
      </c>
      <c r="D11" s="143">
        <v>92</v>
      </c>
      <c r="E11" s="145">
        <v>100</v>
      </c>
    </row>
    <row r="12" spans="1:5" ht="30">
      <c r="A12" s="165">
        <v>46</v>
      </c>
      <c r="B12" s="125" t="s">
        <v>369</v>
      </c>
      <c r="C12" s="39" t="s">
        <v>318</v>
      </c>
      <c r="D12" s="143">
        <v>92</v>
      </c>
      <c r="E12" s="145">
        <v>100</v>
      </c>
    </row>
    <row r="13" spans="1:5" ht="90">
      <c r="A13" s="166">
        <v>47</v>
      </c>
      <c r="B13" s="34" t="s">
        <v>350</v>
      </c>
      <c r="C13" s="38" t="s">
        <v>317</v>
      </c>
      <c r="D13" s="143">
        <v>92</v>
      </c>
      <c r="E13" s="145">
        <v>100</v>
      </c>
    </row>
    <row r="14" spans="1:5" ht="60">
      <c r="A14" s="167">
        <v>54</v>
      </c>
      <c r="B14" s="36" t="s">
        <v>354</v>
      </c>
      <c r="C14" s="117" t="s">
        <v>172</v>
      </c>
      <c r="D14" s="152">
        <v>92</v>
      </c>
      <c r="E14" s="145">
        <v>100</v>
      </c>
    </row>
    <row r="15" spans="1:5" ht="120">
      <c r="A15" s="166">
        <v>9</v>
      </c>
      <c r="B15" s="34" t="s">
        <v>321</v>
      </c>
      <c r="C15" s="38" t="s">
        <v>317</v>
      </c>
      <c r="D15" s="143">
        <v>90.666666666666686</v>
      </c>
      <c r="E15" s="145">
        <v>100</v>
      </c>
    </row>
    <row r="16" spans="1:5" ht="75">
      <c r="A16" s="166">
        <v>57</v>
      </c>
      <c r="B16" s="116" t="s">
        <v>357</v>
      </c>
      <c r="C16" s="38" t="s">
        <v>153</v>
      </c>
      <c r="D16" s="143">
        <v>90.666666666666686</v>
      </c>
      <c r="E16" s="145">
        <v>100</v>
      </c>
    </row>
    <row r="17" spans="1:5" ht="15">
      <c r="A17" s="166">
        <v>17</v>
      </c>
      <c r="B17" s="34" t="s">
        <v>329</v>
      </c>
      <c r="C17" s="321" t="s">
        <v>413</v>
      </c>
      <c r="D17" s="143">
        <v>90.666666666666657</v>
      </c>
      <c r="E17" s="145">
        <v>100</v>
      </c>
    </row>
    <row r="18" spans="1:5" ht="75">
      <c r="A18" s="166">
        <v>24</v>
      </c>
      <c r="B18" s="119" t="s">
        <v>335</v>
      </c>
      <c r="C18" s="38" t="s">
        <v>172</v>
      </c>
      <c r="D18" s="143">
        <v>90.666666666666657</v>
      </c>
      <c r="E18" s="145">
        <v>100</v>
      </c>
    </row>
    <row r="19" spans="1:5" ht="60">
      <c r="A19" s="166">
        <v>31</v>
      </c>
      <c r="B19" s="34" t="s">
        <v>341</v>
      </c>
      <c r="C19" s="38" t="s">
        <v>158</v>
      </c>
      <c r="D19" s="143">
        <v>90.666666666666657</v>
      </c>
      <c r="E19" s="145">
        <v>100</v>
      </c>
    </row>
    <row r="20" spans="1:5" ht="15">
      <c r="A20" s="165">
        <v>42</v>
      </c>
      <c r="B20" s="118" t="s">
        <v>277</v>
      </c>
      <c r="C20" s="39" t="s">
        <v>318</v>
      </c>
      <c r="D20" s="143">
        <v>90.666666666666657</v>
      </c>
      <c r="E20" s="145">
        <v>100</v>
      </c>
    </row>
    <row r="21" spans="1:5" ht="60">
      <c r="A21" s="165">
        <v>43</v>
      </c>
      <c r="B21" s="122" t="s">
        <v>368</v>
      </c>
      <c r="C21" s="39" t="s">
        <v>318</v>
      </c>
      <c r="D21" s="143">
        <v>90.666666666666657</v>
      </c>
      <c r="E21" s="145">
        <v>100</v>
      </c>
    </row>
    <row r="22" spans="1:5" ht="45">
      <c r="A22" s="166">
        <v>44</v>
      </c>
      <c r="B22" s="37" t="s">
        <v>349</v>
      </c>
      <c r="C22" s="38" t="s">
        <v>318</v>
      </c>
      <c r="D22" s="143">
        <v>90.666666666666657</v>
      </c>
      <c r="E22" s="145">
        <v>100</v>
      </c>
    </row>
    <row r="23" spans="1:5" ht="60">
      <c r="A23" s="165">
        <v>45</v>
      </c>
      <c r="B23" s="118" t="s">
        <v>370</v>
      </c>
      <c r="C23" s="39" t="s">
        <v>318</v>
      </c>
      <c r="D23" s="143">
        <v>90.666666666666657</v>
      </c>
      <c r="E23" s="145">
        <v>100</v>
      </c>
    </row>
    <row r="24" spans="1:5" ht="30">
      <c r="A24" s="165">
        <v>5</v>
      </c>
      <c r="B24" s="122" t="s">
        <v>291</v>
      </c>
      <c r="C24" s="39" t="s">
        <v>318</v>
      </c>
      <c r="D24" s="143">
        <v>89.333333333333314</v>
      </c>
      <c r="E24" s="145">
        <v>100</v>
      </c>
    </row>
    <row r="25" spans="1:5" ht="45">
      <c r="A25" s="166">
        <v>28</v>
      </c>
      <c r="B25" s="34" t="s">
        <v>338</v>
      </c>
      <c r="C25" s="38" t="s">
        <v>175</v>
      </c>
      <c r="D25" s="143">
        <v>89.333333333333314</v>
      </c>
      <c r="E25" s="145">
        <v>100</v>
      </c>
    </row>
    <row r="26" spans="1:5" ht="60">
      <c r="A26" s="166">
        <v>10</v>
      </c>
      <c r="B26" s="34" t="s">
        <v>322</v>
      </c>
      <c r="C26" s="38" t="s">
        <v>317</v>
      </c>
      <c r="D26" s="143">
        <v>88</v>
      </c>
      <c r="E26" s="145">
        <v>100</v>
      </c>
    </row>
    <row r="27" spans="1:5" ht="30">
      <c r="A27" s="165">
        <v>16</v>
      </c>
      <c r="B27" s="120" t="s">
        <v>375</v>
      </c>
      <c r="C27" s="123" t="s">
        <v>156</v>
      </c>
      <c r="D27" s="143">
        <v>88</v>
      </c>
      <c r="E27" s="145">
        <v>100</v>
      </c>
    </row>
    <row r="28" spans="1:5" ht="15">
      <c r="A28" s="166">
        <v>19</v>
      </c>
      <c r="B28" s="34" t="s">
        <v>151</v>
      </c>
      <c r="C28" s="38" t="s">
        <v>152</v>
      </c>
      <c r="D28" s="143">
        <v>88</v>
      </c>
      <c r="E28" s="145">
        <v>100</v>
      </c>
    </row>
    <row r="29" spans="1:5" ht="15">
      <c r="A29" s="166">
        <v>38</v>
      </c>
      <c r="B29" s="119" t="s">
        <v>347</v>
      </c>
      <c r="C29" s="321" t="s">
        <v>413</v>
      </c>
      <c r="D29" s="143">
        <v>88</v>
      </c>
      <c r="E29" s="145">
        <v>100</v>
      </c>
    </row>
    <row r="30" spans="1:5" ht="30">
      <c r="A30" s="166">
        <v>49</v>
      </c>
      <c r="B30" s="34" t="s">
        <v>352</v>
      </c>
      <c r="C30" s="38" t="s">
        <v>317</v>
      </c>
      <c r="D30" s="143">
        <v>88</v>
      </c>
      <c r="E30" s="145">
        <v>100</v>
      </c>
    </row>
    <row r="31" spans="1:5" ht="15">
      <c r="A31" s="166">
        <v>67</v>
      </c>
      <c r="B31" s="34" t="s">
        <v>363</v>
      </c>
      <c r="C31" s="38" t="s">
        <v>152</v>
      </c>
      <c r="D31" s="143">
        <v>88</v>
      </c>
      <c r="E31" s="145">
        <v>100</v>
      </c>
    </row>
    <row r="32" spans="1:5" ht="75">
      <c r="A32" s="166">
        <v>13</v>
      </c>
      <c r="B32" s="34" t="s">
        <v>324</v>
      </c>
      <c r="C32" s="38" t="s">
        <v>175</v>
      </c>
      <c r="D32" s="143">
        <v>86.666666666666686</v>
      </c>
      <c r="E32" s="145">
        <v>100</v>
      </c>
    </row>
    <row r="33" spans="1:5" ht="165">
      <c r="A33" s="166">
        <v>56</v>
      </c>
      <c r="B33" s="34" t="s">
        <v>356</v>
      </c>
      <c r="C33" s="38" t="s">
        <v>153</v>
      </c>
      <c r="D33" s="143">
        <v>86.666666666666686</v>
      </c>
      <c r="E33" s="145">
        <v>100</v>
      </c>
    </row>
    <row r="34" spans="1:5" ht="30">
      <c r="A34" s="166">
        <v>61</v>
      </c>
      <c r="B34" s="34" t="s">
        <v>269</v>
      </c>
      <c r="C34" s="38" t="s">
        <v>159</v>
      </c>
      <c r="D34" s="143">
        <v>86.666666666666686</v>
      </c>
      <c r="E34" s="145">
        <v>100</v>
      </c>
    </row>
    <row r="35" spans="1:5" ht="15">
      <c r="A35" s="166">
        <v>18</v>
      </c>
      <c r="B35" s="34" t="s">
        <v>330</v>
      </c>
      <c r="C35" s="38" t="s">
        <v>318</v>
      </c>
      <c r="D35" s="143">
        <v>86.666666666666657</v>
      </c>
      <c r="E35" s="145">
        <v>100</v>
      </c>
    </row>
    <row r="36" spans="1:5" ht="105">
      <c r="A36" s="166">
        <v>36</v>
      </c>
      <c r="B36" s="36" t="s">
        <v>325</v>
      </c>
      <c r="C36" s="38" t="s">
        <v>326</v>
      </c>
      <c r="D36" s="143">
        <v>86.666666666666657</v>
      </c>
      <c r="E36" s="144">
        <v>100</v>
      </c>
    </row>
    <row r="37" spans="1:5" ht="30">
      <c r="A37" s="165">
        <v>51</v>
      </c>
      <c r="B37" s="122" t="s">
        <v>371</v>
      </c>
      <c r="C37" s="39" t="s">
        <v>318</v>
      </c>
      <c r="D37" s="143">
        <v>86.666666666666657</v>
      </c>
      <c r="E37" s="145">
        <v>100</v>
      </c>
    </row>
    <row r="38" spans="1:5" ht="60">
      <c r="A38" s="166">
        <v>1</v>
      </c>
      <c r="B38" s="119" t="s">
        <v>314</v>
      </c>
      <c r="C38" s="38" t="s">
        <v>315</v>
      </c>
      <c r="D38" s="143">
        <v>85.333333333333314</v>
      </c>
      <c r="E38" s="145">
        <v>100</v>
      </c>
    </row>
    <row r="39" spans="1:5" ht="60">
      <c r="A39" s="166">
        <v>27</v>
      </c>
      <c r="B39" s="34" t="s">
        <v>337</v>
      </c>
      <c r="C39" s="38" t="s">
        <v>317</v>
      </c>
      <c r="D39" s="143">
        <v>84</v>
      </c>
      <c r="E39" s="145">
        <v>100</v>
      </c>
    </row>
    <row r="40" spans="1:5" ht="45">
      <c r="A40" s="166">
        <v>7</v>
      </c>
      <c r="B40" s="34" t="s">
        <v>290</v>
      </c>
      <c r="C40" s="38" t="s">
        <v>318</v>
      </c>
      <c r="D40" s="143">
        <v>83.999999999999986</v>
      </c>
      <c r="E40" s="145">
        <v>100</v>
      </c>
    </row>
    <row r="41" spans="1:5" ht="90">
      <c r="A41" s="166">
        <v>66</v>
      </c>
      <c r="B41" s="34" t="s">
        <v>362</v>
      </c>
      <c r="C41" s="38" t="s">
        <v>159</v>
      </c>
      <c r="D41" s="143">
        <v>82.666666666666686</v>
      </c>
      <c r="E41" s="145">
        <v>100</v>
      </c>
    </row>
    <row r="42" spans="1:5" ht="60">
      <c r="A42" s="166">
        <v>3</v>
      </c>
      <c r="B42" s="119" t="s">
        <v>272</v>
      </c>
      <c r="C42" s="38" t="s">
        <v>318</v>
      </c>
      <c r="D42" s="143">
        <v>82.666666666666657</v>
      </c>
      <c r="E42" s="145">
        <v>100</v>
      </c>
    </row>
    <row r="43" spans="1:5" ht="30">
      <c r="A43" s="166">
        <v>29</v>
      </c>
      <c r="B43" s="34" t="s">
        <v>339</v>
      </c>
      <c r="C43" s="321" t="s">
        <v>413</v>
      </c>
      <c r="D43" s="143">
        <v>82.666666666666657</v>
      </c>
      <c r="E43" s="145">
        <v>100</v>
      </c>
    </row>
    <row r="44" spans="1:5" ht="60">
      <c r="A44" s="167">
        <v>55</v>
      </c>
      <c r="B44" s="36" t="s">
        <v>355</v>
      </c>
      <c r="C44" s="117" t="s">
        <v>317</v>
      </c>
      <c r="D44" s="143">
        <v>82.666666666666657</v>
      </c>
      <c r="E44" s="145">
        <v>100</v>
      </c>
    </row>
    <row r="45" spans="1:5" ht="135">
      <c r="A45" s="166">
        <v>59</v>
      </c>
      <c r="B45" s="34" t="s">
        <v>358</v>
      </c>
      <c r="C45" s="38" t="s">
        <v>153</v>
      </c>
      <c r="D45" s="143">
        <v>82.666666666666657</v>
      </c>
      <c r="E45" s="145">
        <v>100</v>
      </c>
    </row>
    <row r="46" spans="1:5" ht="75">
      <c r="A46" s="165">
        <v>64</v>
      </c>
      <c r="B46" s="125" t="s">
        <v>372</v>
      </c>
      <c r="C46" s="39" t="s">
        <v>318</v>
      </c>
      <c r="D46" s="143">
        <v>82.666666666666657</v>
      </c>
      <c r="E46" s="145">
        <v>100</v>
      </c>
    </row>
    <row r="47" spans="1:5" ht="30">
      <c r="A47" s="166">
        <v>62</v>
      </c>
      <c r="B47" s="34" t="s">
        <v>267</v>
      </c>
      <c r="C47" s="38" t="s">
        <v>159</v>
      </c>
      <c r="D47" s="143">
        <v>81.333333333333329</v>
      </c>
      <c r="E47" s="145">
        <v>100</v>
      </c>
    </row>
    <row r="48" spans="1:5" ht="60">
      <c r="A48" s="166">
        <v>15</v>
      </c>
      <c r="B48" s="34" t="s">
        <v>328</v>
      </c>
      <c r="C48" s="38" t="s">
        <v>317</v>
      </c>
      <c r="D48" s="143">
        <v>80</v>
      </c>
      <c r="E48" s="145">
        <v>100</v>
      </c>
    </row>
    <row r="49" spans="1:5" ht="30">
      <c r="A49" s="166">
        <v>20</v>
      </c>
      <c r="B49" s="34" t="s">
        <v>331</v>
      </c>
      <c r="C49" s="38" t="s">
        <v>152</v>
      </c>
      <c r="D49" s="143">
        <v>80</v>
      </c>
      <c r="E49" s="145">
        <v>100</v>
      </c>
    </row>
    <row r="50" spans="1:5" ht="30">
      <c r="A50" s="166">
        <v>21</v>
      </c>
      <c r="B50" s="34" t="s">
        <v>332</v>
      </c>
      <c r="C50" s="38" t="s">
        <v>152</v>
      </c>
      <c r="D50" s="143">
        <v>80</v>
      </c>
      <c r="E50" s="145">
        <v>100</v>
      </c>
    </row>
    <row r="51" spans="1:5" ht="45">
      <c r="A51" s="166">
        <v>34</v>
      </c>
      <c r="B51" s="34" t="s">
        <v>343</v>
      </c>
      <c r="C51" s="38" t="s">
        <v>344</v>
      </c>
      <c r="D51" s="143">
        <v>80</v>
      </c>
      <c r="E51" s="145">
        <v>100</v>
      </c>
    </row>
    <row r="52" spans="1:5" ht="30">
      <c r="A52" s="166">
        <v>30</v>
      </c>
      <c r="B52" s="34" t="s">
        <v>340</v>
      </c>
      <c r="C52" s="38" t="s">
        <v>317</v>
      </c>
      <c r="D52" s="143">
        <v>78.666666666666671</v>
      </c>
      <c r="E52" s="145">
        <v>100</v>
      </c>
    </row>
    <row r="53" spans="1:5" ht="90">
      <c r="A53" s="165">
        <v>8</v>
      </c>
      <c r="B53" s="120" t="s">
        <v>374</v>
      </c>
      <c r="C53" s="321" t="s">
        <v>413</v>
      </c>
      <c r="D53" s="143">
        <v>77.333333333333329</v>
      </c>
      <c r="E53" s="145">
        <v>100</v>
      </c>
    </row>
    <row r="54" spans="1:5" ht="30">
      <c r="A54" s="165">
        <v>33</v>
      </c>
      <c r="B54" s="120" t="s">
        <v>160</v>
      </c>
      <c r="C54" s="126" t="s">
        <v>159</v>
      </c>
      <c r="D54" s="143">
        <v>77.333333333333329</v>
      </c>
      <c r="E54" s="145">
        <v>100</v>
      </c>
    </row>
    <row r="55" spans="1:5" ht="60">
      <c r="A55" s="166">
        <v>60</v>
      </c>
      <c r="B55" s="34" t="s">
        <v>360</v>
      </c>
      <c r="C55" s="38" t="s">
        <v>159</v>
      </c>
      <c r="D55" s="146">
        <v>77.333333333333329</v>
      </c>
      <c r="E55" s="145">
        <v>100</v>
      </c>
    </row>
    <row r="56" spans="1:5" ht="60">
      <c r="A56" s="166">
        <v>11</v>
      </c>
      <c r="B56" s="34" t="s">
        <v>323</v>
      </c>
      <c r="C56" s="38" t="s">
        <v>317</v>
      </c>
      <c r="D56" s="143">
        <v>76</v>
      </c>
      <c r="E56" s="145">
        <v>100</v>
      </c>
    </row>
    <row r="57" spans="1:5" ht="30">
      <c r="A57" s="166">
        <v>14</v>
      </c>
      <c r="B57" s="34" t="s">
        <v>327</v>
      </c>
      <c r="C57" s="321" t="s">
        <v>413</v>
      </c>
      <c r="D57" s="143">
        <v>76</v>
      </c>
      <c r="E57" s="145">
        <v>100</v>
      </c>
    </row>
    <row r="58" spans="1:5" ht="30">
      <c r="A58" s="166">
        <v>23</v>
      </c>
      <c r="B58" s="119" t="s">
        <v>334</v>
      </c>
      <c r="C58" s="321" t="s">
        <v>413</v>
      </c>
      <c r="D58" s="143">
        <v>74.666666666666657</v>
      </c>
      <c r="E58" s="145">
        <v>100</v>
      </c>
    </row>
    <row r="59" spans="1:5" ht="60">
      <c r="A59" s="166">
        <v>37</v>
      </c>
      <c r="B59" s="34" t="s">
        <v>346</v>
      </c>
      <c r="C59" s="35" t="s">
        <v>317</v>
      </c>
      <c r="D59" s="143">
        <v>72</v>
      </c>
      <c r="E59" s="145">
        <v>100</v>
      </c>
    </row>
    <row r="60" spans="1:5" ht="75">
      <c r="A60" s="165">
        <v>65</v>
      </c>
      <c r="B60" s="37" t="s">
        <v>361</v>
      </c>
      <c r="C60" s="38" t="s">
        <v>317</v>
      </c>
      <c r="D60" s="143">
        <v>72</v>
      </c>
      <c r="E60" s="145">
        <v>100</v>
      </c>
    </row>
    <row r="61" spans="1:5" ht="105">
      <c r="A61" s="165">
        <v>12</v>
      </c>
      <c r="B61" s="120" t="s">
        <v>366</v>
      </c>
      <c r="C61" s="39" t="s">
        <v>152</v>
      </c>
      <c r="D61" s="143">
        <v>70.666666666666671</v>
      </c>
      <c r="E61" s="145">
        <v>100</v>
      </c>
    </row>
    <row r="62" spans="1:5" ht="45">
      <c r="A62" s="166">
        <v>35</v>
      </c>
      <c r="B62" s="34" t="s">
        <v>345</v>
      </c>
      <c r="C62" s="38" t="s">
        <v>159</v>
      </c>
      <c r="D62" s="143">
        <v>70.666666666666671</v>
      </c>
      <c r="E62" s="145">
        <v>100</v>
      </c>
    </row>
    <row r="63" spans="1:5" ht="105">
      <c r="A63" s="166">
        <v>39</v>
      </c>
      <c r="B63" s="34" t="s">
        <v>348</v>
      </c>
      <c r="C63" s="38" t="s">
        <v>172</v>
      </c>
      <c r="D63" s="143">
        <v>69.333333333333329</v>
      </c>
      <c r="E63" s="145">
        <v>100</v>
      </c>
    </row>
    <row r="64" spans="1:5" ht="75">
      <c r="A64" s="165">
        <v>40</v>
      </c>
      <c r="B64" s="120" t="s">
        <v>365</v>
      </c>
      <c r="C64" s="39" t="s">
        <v>152</v>
      </c>
      <c r="D64" s="143">
        <v>69.333333333333329</v>
      </c>
      <c r="E64" s="145">
        <v>100</v>
      </c>
    </row>
    <row r="65" spans="1:5" ht="45">
      <c r="A65" s="166">
        <v>48</v>
      </c>
      <c r="B65" s="37" t="s">
        <v>351</v>
      </c>
      <c r="C65" s="38" t="s">
        <v>317</v>
      </c>
      <c r="D65" s="143">
        <v>64</v>
      </c>
      <c r="E65" s="145">
        <v>100</v>
      </c>
    </row>
    <row r="66" spans="1:5" ht="45">
      <c r="A66" s="166">
        <v>32</v>
      </c>
      <c r="B66" s="34" t="s">
        <v>342</v>
      </c>
      <c r="C66" s="38" t="s">
        <v>158</v>
      </c>
      <c r="D66" s="143">
        <v>56</v>
      </c>
      <c r="E66" s="145">
        <v>100</v>
      </c>
    </row>
    <row r="67" spans="1:5" ht="60">
      <c r="A67" s="165">
        <v>52</v>
      </c>
      <c r="B67" s="125" t="s">
        <v>376</v>
      </c>
      <c r="C67" s="39" t="s">
        <v>152</v>
      </c>
      <c r="D67" s="143">
        <v>72</v>
      </c>
      <c r="E67" s="145">
        <v>88.888888888888886</v>
      </c>
    </row>
    <row r="68" spans="1:5" ht="46" thickBot="1">
      <c r="A68" s="168">
        <v>58</v>
      </c>
      <c r="B68" s="169" t="s">
        <v>364</v>
      </c>
      <c r="C68" s="170" t="s">
        <v>152</v>
      </c>
      <c r="D68" s="171">
        <v>72</v>
      </c>
      <c r="E68" s="322">
        <v>88.888888888888886</v>
      </c>
    </row>
    <row r="69" spans="1:5">
      <c r="A69" s="172"/>
      <c r="B69" s="154"/>
      <c r="C69" s="155"/>
      <c r="D69" s="156"/>
      <c r="E69" s="157"/>
    </row>
    <row r="70" spans="1:5">
      <c r="A70" s="172"/>
      <c r="B70" s="154"/>
      <c r="C70" s="155"/>
      <c r="D70" s="156"/>
      <c r="E70" s="157"/>
    </row>
    <row r="71" spans="1:5">
      <c r="A71" s="172"/>
      <c r="B71" s="154"/>
      <c r="C71" s="155"/>
      <c r="D71" s="156"/>
      <c r="E71" s="157"/>
    </row>
    <row r="72" spans="1:5">
      <c r="A72" s="172"/>
      <c r="B72" s="154"/>
      <c r="C72" s="155"/>
      <c r="D72" s="156"/>
      <c r="E72" s="198">
        <f>AVERAGE(E2:E68)</f>
        <v>99.668325041459369</v>
      </c>
    </row>
    <row r="73" spans="1:5">
      <c r="A73" s="172"/>
      <c r="B73" s="154"/>
      <c r="C73" s="155"/>
      <c r="D73" s="156"/>
      <c r="E73" s="157"/>
    </row>
    <row r="74" spans="1:5">
      <c r="A74" s="172"/>
      <c r="B74" s="154"/>
      <c r="C74" s="155"/>
      <c r="D74" s="156"/>
      <c r="E74" s="157" t="s">
        <v>442</v>
      </c>
    </row>
  </sheetData>
  <autoFilter ref="A1:E74" xr:uid="{00000000-0009-0000-0000-00000B000000}">
    <sortState xmlns:xlrd2="http://schemas.microsoft.com/office/spreadsheetml/2017/richdata2" ref="A2:J74">
      <sortCondition descending="1" ref="E1:E74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2"/>
  <sheetViews>
    <sheetView zoomScale="25" zoomScaleNormal="25" zoomScalePageLayoutView="25" workbookViewId="0">
      <selection activeCell="P8" sqref="P8"/>
    </sheetView>
  </sheetViews>
  <sheetFormatPr baseColWidth="10" defaultRowHeight="14"/>
  <cols>
    <col min="1" max="4" width="10.83203125" style="150"/>
    <col min="5" max="5" width="14" style="150" customWidth="1"/>
    <col min="6" max="16384" width="10.83203125" style="150"/>
  </cols>
  <sheetData>
    <row r="1" spans="1:15" ht="60">
      <c r="A1" s="340" t="s">
        <v>394</v>
      </c>
      <c r="B1" s="147" t="s">
        <v>220</v>
      </c>
      <c r="C1" s="147" t="s">
        <v>81</v>
      </c>
      <c r="D1" s="147" t="s">
        <v>410</v>
      </c>
      <c r="E1" s="148" t="s">
        <v>253</v>
      </c>
      <c r="O1" s="341"/>
    </row>
    <row r="2" spans="1:15" ht="30">
      <c r="A2" s="115">
        <v>67</v>
      </c>
      <c r="B2" s="34" t="s">
        <v>363</v>
      </c>
      <c r="C2" s="38" t="s">
        <v>152</v>
      </c>
      <c r="D2" s="143">
        <v>100</v>
      </c>
      <c r="E2" s="145">
        <v>100</v>
      </c>
    </row>
    <row r="3" spans="1:15" ht="150">
      <c r="A3" s="115">
        <v>57</v>
      </c>
      <c r="B3" s="116" t="s">
        <v>357</v>
      </c>
      <c r="C3" s="38" t="s">
        <v>153</v>
      </c>
      <c r="D3" s="143">
        <v>100</v>
      </c>
      <c r="E3" s="145">
        <v>100</v>
      </c>
    </row>
    <row r="4" spans="1:15" ht="90">
      <c r="A4" s="115">
        <v>53</v>
      </c>
      <c r="B4" s="36" t="s">
        <v>353</v>
      </c>
      <c r="C4" s="117" t="s">
        <v>172</v>
      </c>
      <c r="D4" s="143">
        <v>100</v>
      </c>
      <c r="E4" s="145">
        <v>100</v>
      </c>
    </row>
    <row r="5" spans="1:15" ht="120">
      <c r="A5" s="115">
        <v>45</v>
      </c>
      <c r="B5" s="118" t="s">
        <v>370</v>
      </c>
      <c r="C5" s="39" t="s">
        <v>318</v>
      </c>
      <c r="D5" s="143">
        <v>100</v>
      </c>
      <c r="E5" s="145">
        <v>100</v>
      </c>
    </row>
    <row r="6" spans="1:15" ht="30">
      <c r="A6" s="115">
        <v>38</v>
      </c>
      <c r="B6" s="119" t="s">
        <v>347</v>
      </c>
      <c r="C6" s="190" t="s">
        <v>413</v>
      </c>
      <c r="D6" s="143">
        <v>100</v>
      </c>
      <c r="E6" s="145">
        <v>100</v>
      </c>
    </row>
    <row r="7" spans="1:15" ht="120">
      <c r="A7" s="115">
        <v>8</v>
      </c>
      <c r="B7" s="120" t="s">
        <v>374</v>
      </c>
      <c r="C7" s="321" t="s">
        <v>413</v>
      </c>
      <c r="D7" s="143">
        <v>100</v>
      </c>
      <c r="E7" s="145">
        <v>100</v>
      </c>
    </row>
    <row r="8" spans="1:15" ht="60">
      <c r="A8" s="115">
        <v>5</v>
      </c>
      <c r="B8" s="122" t="s">
        <v>291</v>
      </c>
      <c r="C8" s="39" t="s">
        <v>318</v>
      </c>
      <c r="D8" s="143">
        <v>100</v>
      </c>
      <c r="E8" s="145">
        <v>100</v>
      </c>
    </row>
    <row r="9" spans="1:15" ht="210">
      <c r="A9" s="115">
        <v>59</v>
      </c>
      <c r="B9" s="34" t="s">
        <v>358</v>
      </c>
      <c r="C9" s="38" t="s">
        <v>153</v>
      </c>
      <c r="D9" s="143">
        <v>98.039215686274517</v>
      </c>
      <c r="E9" s="144">
        <v>100</v>
      </c>
    </row>
    <row r="10" spans="1:15" ht="45">
      <c r="A10" s="115">
        <v>50</v>
      </c>
      <c r="B10" s="118" t="s">
        <v>265</v>
      </c>
      <c r="C10" s="123" t="s">
        <v>156</v>
      </c>
      <c r="D10" s="143">
        <v>98.039215686274517</v>
      </c>
      <c r="E10" s="145">
        <v>100</v>
      </c>
    </row>
    <row r="11" spans="1:15" ht="30">
      <c r="A11" s="115">
        <v>42</v>
      </c>
      <c r="B11" s="118" t="s">
        <v>277</v>
      </c>
      <c r="C11" s="39" t="s">
        <v>318</v>
      </c>
      <c r="D11" s="143">
        <v>98.039215686274517</v>
      </c>
      <c r="E11" s="145">
        <v>100</v>
      </c>
    </row>
    <row r="12" spans="1:15" ht="30">
      <c r="A12" s="115">
        <v>26</v>
      </c>
      <c r="B12" s="124" t="s">
        <v>264</v>
      </c>
      <c r="C12" s="39" t="s">
        <v>156</v>
      </c>
      <c r="D12" s="143">
        <v>98.039215686274517</v>
      </c>
      <c r="E12" s="145">
        <v>100</v>
      </c>
    </row>
    <row r="13" spans="1:15" ht="90">
      <c r="A13" s="115">
        <v>24</v>
      </c>
      <c r="B13" s="119" t="s">
        <v>335</v>
      </c>
      <c r="C13" s="38" t="s">
        <v>172</v>
      </c>
      <c r="D13" s="143">
        <v>98.039215686274517</v>
      </c>
      <c r="E13" s="145">
        <v>100</v>
      </c>
    </row>
    <row r="14" spans="1:15" ht="30">
      <c r="A14" s="115">
        <v>18</v>
      </c>
      <c r="B14" s="34" t="s">
        <v>330</v>
      </c>
      <c r="C14" s="38" t="s">
        <v>318</v>
      </c>
      <c r="D14" s="143">
        <v>98.039215686274517</v>
      </c>
      <c r="E14" s="145">
        <v>100</v>
      </c>
    </row>
    <row r="15" spans="1:15" ht="45">
      <c r="A15" s="115">
        <v>16</v>
      </c>
      <c r="B15" s="120" t="s">
        <v>375</v>
      </c>
      <c r="C15" s="123" t="s">
        <v>156</v>
      </c>
      <c r="D15" s="143">
        <v>98.039215686274517</v>
      </c>
      <c r="E15" s="145">
        <v>100</v>
      </c>
    </row>
    <row r="16" spans="1:15" ht="45">
      <c r="A16" s="115">
        <v>14</v>
      </c>
      <c r="B16" s="34" t="s">
        <v>327</v>
      </c>
      <c r="C16" s="321" t="s">
        <v>413</v>
      </c>
      <c r="D16" s="143">
        <v>98.039215686274517</v>
      </c>
      <c r="E16" s="145">
        <v>100</v>
      </c>
    </row>
    <row r="17" spans="1:5" ht="165">
      <c r="A17" s="115">
        <v>12</v>
      </c>
      <c r="B17" s="120" t="s">
        <v>366</v>
      </c>
      <c r="C17" s="39" t="s">
        <v>152</v>
      </c>
      <c r="D17" s="143">
        <v>98.039215686274503</v>
      </c>
      <c r="E17" s="145">
        <v>100</v>
      </c>
    </row>
    <row r="18" spans="1:5" ht="60">
      <c r="A18" s="115">
        <v>2</v>
      </c>
      <c r="B18" s="119" t="s">
        <v>316</v>
      </c>
      <c r="C18" s="38" t="s">
        <v>317</v>
      </c>
      <c r="D18" s="143">
        <v>98.039215686274503</v>
      </c>
      <c r="E18" s="145">
        <v>100</v>
      </c>
    </row>
    <row r="19" spans="1:5" ht="75">
      <c r="A19" s="115">
        <v>1</v>
      </c>
      <c r="B19" s="119" t="s">
        <v>314</v>
      </c>
      <c r="C19" s="38" t="s">
        <v>315</v>
      </c>
      <c r="D19" s="143">
        <v>98.039215686274503</v>
      </c>
      <c r="E19" s="145">
        <v>100</v>
      </c>
    </row>
    <row r="20" spans="1:5" ht="75">
      <c r="A20" s="115">
        <v>54</v>
      </c>
      <c r="B20" s="36" t="s">
        <v>354</v>
      </c>
      <c r="C20" s="117" t="s">
        <v>172</v>
      </c>
      <c r="D20" s="143">
        <v>94.117647058823536</v>
      </c>
      <c r="E20" s="145">
        <v>100</v>
      </c>
    </row>
    <row r="21" spans="1:5" ht="45">
      <c r="A21" s="115">
        <v>46</v>
      </c>
      <c r="B21" s="125" t="s">
        <v>369</v>
      </c>
      <c r="C21" s="39" t="s">
        <v>318</v>
      </c>
      <c r="D21" s="143">
        <v>94.117647058823536</v>
      </c>
      <c r="E21" s="145">
        <v>100</v>
      </c>
    </row>
    <row r="22" spans="1:5" ht="75">
      <c r="A22" s="115">
        <v>44</v>
      </c>
      <c r="B22" s="37" t="s">
        <v>349</v>
      </c>
      <c r="C22" s="38" t="s">
        <v>318</v>
      </c>
      <c r="D22" s="143">
        <v>94.117647058823536</v>
      </c>
      <c r="E22" s="145">
        <v>100</v>
      </c>
    </row>
    <row r="23" spans="1:5" ht="75">
      <c r="A23" s="115">
        <v>43</v>
      </c>
      <c r="B23" s="122" t="s">
        <v>368</v>
      </c>
      <c r="C23" s="39" t="s">
        <v>318</v>
      </c>
      <c r="D23" s="143">
        <v>94.117647058823536</v>
      </c>
      <c r="E23" s="145">
        <v>100</v>
      </c>
    </row>
    <row r="24" spans="1:5" ht="30">
      <c r="A24" s="115">
        <v>41</v>
      </c>
      <c r="B24" s="118" t="s">
        <v>373</v>
      </c>
      <c r="C24" s="39" t="s">
        <v>164</v>
      </c>
      <c r="D24" s="143">
        <v>94.117647058823536</v>
      </c>
      <c r="E24" s="145">
        <v>100</v>
      </c>
    </row>
    <row r="25" spans="1:5" ht="60">
      <c r="A25" s="115">
        <v>34</v>
      </c>
      <c r="B25" s="34" t="s">
        <v>343</v>
      </c>
      <c r="C25" s="38" t="s">
        <v>344</v>
      </c>
      <c r="D25" s="143">
        <v>94.117647058823536</v>
      </c>
      <c r="E25" s="145">
        <v>100</v>
      </c>
    </row>
    <row r="26" spans="1:5" ht="45">
      <c r="A26" s="115">
        <v>21</v>
      </c>
      <c r="B26" s="34" t="s">
        <v>332</v>
      </c>
      <c r="C26" s="38" t="s">
        <v>152</v>
      </c>
      <c r="D26" s="143">
        <v>94.117647058823536</v>
      </c>
      <c r="E26" s="145">
        <v>100</v>
      </c>
    </row>
    <row r="27" spans="1:5" ht="45">
      <c r="A27" s="115">
        <v>20</v>
      </c>
      <c r="B27" s="34" t="s">
        <v>331</v>
      </c>
      <c r="C27" s="38" t="s">
        <v>152</v>
      </c>
      <c r="D27" s="143">
        <v>94.117647058823536</v>
      </c>
      <c r="E27" s="145">
        <v>100</v>
      </c>
    </row>
    <row r="28" spans="1:5" ht="30">
      <c r="A28" s="115">
        <v>17</v>
      </c>
      <c r="B28" s="34" t="s">
        <v>329</v>
      </c>
      <c r="C28" s="321" t="s">
        <v>413</v>
      </c>
      <c r="D28" s="143">
        <v>94.117647058823536</v>
      </c>
      <c r="E28" s="145">
        <v>100</v>
      </c>
    </row>
    <row r="29" spans="1:5" ht="60">
      <c r="A29" s="115">
        <v>7</v>
      </c>
      <c r="B29" s="34" t="s">
        <v>290</v>
      </c>
      <c r="C29" s="38" t="s">
        <v>318</v>
      </c>
      <c r="D29" s="143">
        <v>94.117647058823536</v>
      </c>
      <c r="E29" s="145">
        <v>100</v>
      </c>
    </row>
    <row r="30" spans="1:5" ht="30">
      <c r="A30" s="115">
        <v>19</v>
      </c>
      <c r="B30" s="34" t="s">
        <v>151</v>
      </c>
      <c r="C30" s="38" t="s">
        <v>152</v>
      </c>
      <c r="D30" s="143">
        <v>92.156862745098039</v>
      </c>
      <c r="E30" s="145">
        <v>100</v>
      </c>
    </row>
    <row r="31" spans="1:5" ht="75">
      <c r="A31" s="115">
        <v>63</v>
      </c>
      <c r="B31" s="34" t="s">
        <v>359</v>
      </c>
      <c r="C31" s="38" t="s">
        <v>177</v>
      </c>
      <c r="D31" s="143">
        <v>88.235294117647058</v>
      </c>
      <c r="E31" s="145">
        <v>100</v>
      </c>
    </row>
    <row r="32" spans="1:5" ht="45">
      <c r="A32" s="115">
        <v>51</v>
      </c>
      <c r="B32" s="122" t="s">
        <v>371</v>
      </c>
      <c r="C32" s="39" t="s">
        <v>318</v>
      </c>
      <c r="D32" s="143">
        <v>88.235294117647058</v>
      </c>
      <c r="E32" s="145">
        <v>100</v>
      </c>
    </row>
    <row r="33" spans="1:5" ht="30">
      <c r="A33" s="115">
        <v>23</v>
      </c>
      <c r="B33" s="119" t="s">
        <v>334</v>
      </c>
      <c r="C33" s="321" t="s">
        <v>413</v>
      </c>
      <c r="D33" s="143">
        <v>88.235294117647058</v>
      </c>
      <c r="E33" s="145">
        <v>100</v>
      </c>
    </row>
    <row r="34" spans="1:5" ht="75">
      <c r="A34" s="115">
        <v>3</v>
      </c>
      <c r="B34" s="119" t="s">
        <v>272</v>
      </c>
      <c r="C34" s="38" t="s">
        <v>318</v>
      </c>
      <c r="D34" s="143">
        <v>88.235294117647058</v>
      </c>
      <c r="E34" s="145">
        <v>100</v>
      </c>
    </row>
    <row r="35" spans="1:5" ht="135">
      <c r="A35" s="115">
        <v>64</v>
      </c>
      <c r="B35" s="125" t="s">
        <v>372</v>
      </c>
      <c r="C35" s="39" t="s">
        <v>318</v>
      </c>
      <c r="D35" s="143">
        <v>92.156862745098024</v>
      </c>
      <c r="E35" s="145">
        <v>100</v>
      </c>
    </row>
    <row r="36" spans="1:5" ht="105">
      <c r="A36" s="115">
        <v>40</v>
      </c>
      <c r="B36" s="120" t="s">
        <v>365</v>
      </c>
      <c r="C36" s="39" t="s">
        <v>152</v>
      </c>
      <c r="D36" s="143">
        <v>92.156862745098039</v>
      </c>
      <c r="E36" s="145">
        <v>100</v>
      </c>
    </row>
    <row r="37" spans="1:5" ht="90">
      <c r="A37" s="115">
        <v>28</v>
      </c>
      <c r="B37" s="34" t="s">
        <v>338</v>
      </c>
      <c r="C37" s="38" t="s">
        <v>175</v>
      </c>
      <c r="D37" s="143">
        <v>92.156862745098039</v>
      </c>
      <c r="E37" s="145">
        <v>100</v>
      </c>
    </row>
    <row r="38" spans="1:5" ht="90">
      <c r="A38" s="115">
        <v>25</v>
      </c>
      <c r="B38" s="119" t="s">
        <v>336</v>
      </c>
      <c r="C38" s="38" t="s">
        <v>172</v>
      </c>
      <c r="D38" s="143">
        <v>92.156862745098039</v>
      </c>
      <c r="E38" s="145">
        <v>100</v>
      </c>
    </row>
    <row r="39" spans="1:5" ht="45">
      <c r="A39" s="115">
        <v>22</v>
      </c>
      <c r="B39" s="119" t="s">
        <v>333</v>
      </c>
      <c r="C39" s="38" t="s">
        <v>175</v>
      </c>
      <c r="D39" s="143">
        <v>92.156862745098039</v>
      </c>
      <c r="E39" s="145">
        <v>100</v>
      </c>
    </row>
    <row r="40" spans="1:5" ht="30">
      <c r="A40" s="115">
        <v>6</v>
      </c>
      <c r="B40" s="119" t="s">
        <v>320</v>
      </c>
      <c r="C40" s="38" t="s">
        <v>175</v>
      </c>
      <c r="D40" s="143">
        <v>92.156862745098039</v>
      </c>
      <c r="E40" s="145">
        <v>100</v>
      </c>
    </row>
    <row r="41" spans="1:5" ht="60">
      <c r="A41" s="115">
        <v>4</v>
      </c>
      <c r="B41" s="119" t="s">
        <v>319</v>
      </c>
      <c r="C41" s="38" t="s">
        <v>317</v>
      </c>
      <c r="D41" s="143">
        <v>92.156862745098039</v>
      </c>
      <c r="E41" s="145">
        <v>100</v>
      </c>
    </row>
    <row r="42" spans="1:5" ht="105">
      <c r="A42" s="115">
        <v>52</v>
      </c>
      <c r="B42" s="125" t="s">
        <v>377</v>
      </c>
      <c r="C42" s="39" t="s">
        <v>152</v>
      </c>
      <c r="D42" s="143">
        <v>86.274509803921575</v>
      </c>
      <c r="E42" s="145">
        <v>100</v>
      </c>
    </row>
    <row r="43" spans="1:5" ht="75">
      <c r="A43" s="115">
        <v>31</v>
      </c>
      <c r="B43" s="34" t="s">
        <v>341</v>
      </c>
      <c r="C43" s="38" t="s">
        <v>158</v>
      </c>
      <c r="D43" s="143">
        <v>90.196078431372541</v>
      </c>
      <c r="E43" s="145">
        <v>100</v>
      </c>
    </row>
    <row r="44" spans="1:5" ht="45">
      <c r="A44" s="115">
        <v>29</v>
      </c>
      <c r="B44" s="34" t="s">
        <v>339</v>
      </c>
      <c r="C44" s="321" t="s">
        <v>413</v>
      </c>
      <c r="D44" s="143">
        <v>90.196078431372541</v>
      </c>
      <c r="E44" s="145">
        <v>100</v>
      </c>
    </row>
    <row r="45" spans="1:5" ht="90">
      <c r="A45" s="115">
        <v>55</v>
      </c>
      <c r="B45" s="36" t="s">
        <v>355</v>
      </c>
      <c r="C45" s="117" t="s">
        <v>317</v>
      </c>
      <c r="D45" s="146">
        <v>88.235294117647058</v>
      </c>
      <c r="E45" s="145">
        <v>100</v>
      </c>
    </row>
    <row r="46" spans="1:5" ht="30">
      <c r="A46" s="115">
        <v>49</v>
      </c>
      <c r="B46" s="34" t="s">
        <v>352</v>
      </c>
      <c r="C46" s="38" t="s">
        <v>317</v>
      </c>
      <c r="D46" s="143">
        <v>88.235294117647058</v>
      </c>
      <c r="E46" s="145">
        <v>100</v>
      </c>
    </row>
    <row r="47" spans="1:5" ht="90">
      <c r="A47" s="115">
        <v>15</v>
      </c>
      <c r="B47" s="34" t="s">
        <v>328</v>
      </c>
      <c r="C47" s="38" t="s">
        <v>317</v>
      </c>
      <c r="D47" s="143">
        <v>88.235294117647058</v>
      </c>
      <c r="E47" s="145">
        <v>100</v>
      </c>
    </row>
    <row r="48" spans="1:5" ht="105">
      <c r="A48" s="115">
        <v>11</v>
      </c>
      <c r="B48" s="34" t="s">
        <v>323</v>
      </c>
      <c r="C48" s="38" t="s">
        <v>317</v>
      </c>
      <c r="D48" s="143">
        <v>88.235294117647058</v>
      </c>
      <c r="E48" s="145">
        <v>100</v>
      </c>
    </row>
    <row r="49" spans="1:5" ht="150">
      <c r="A49" s="115">
        <v>66</v>
      </c>
      <c r="B49" s="34" t="s">
        <v>362</v>
      </c>
      <c r="C49" s="38" t="s">
        <v>159</v>
      </c>
      <c r="D49" s="143">
        <v>82.352941176470594</v>
      </c>
      <c r="E49" s="145">
        <v>100</v>
      </c>
    </row>
    <row r="50" spans="1:5" ht="30">
      <c r="A50" s="115">
        <v>62</v>
      </c>
      <c r="B50" s="34" t="s">
        <v>267</v>
      </c>
      <c r="C50" s="38" t="s">
        <v>159</v>
      </c>
      <c r="D50" s="143">
        <v>82.352941176470594</v>
      </c>
      <c r="E50" s="145">
        <v>100</v>
      </c>
    </row>
    <row r="51" spans="1:5" ht="30">
      <c r="A51" s="115">
        <v>61</v>
      </c>
      <c r="B51" s="34" t="s">
        <v>269</v>
      </c>
      <c r="C51" s="38" t="s">
        <v>159</v>
      </c>
      <c r="D51" s="143">
        <v>82.352941176470594</v>
      </c>
      <c r="E51" s="145">
        <v>100</v>
      </c>
    </row>
    <row r="52" spans="1:5" ht="60">
      <c r="A52" s="115">
        <v>60</v>
      </c>
      <c r="B52" s="34" t="s">
        <v>360</v>
      </c>
      <c r="C52" s="38" t="s">
        <v>159</v>
      </c>
      <c r="D52" s="143">
        <v>82.352941176470594</v>
      </c>
      <c r="E52" s="145">
        <v>100</v>
      </c>
    </row>
    <row r="53" spans="1:5" ht="60">
      <c r="A53" s="115">
        <v>35</v>
      </c>
      <c r="B53" s="34" t="s">
        <v>345</v>
      </c>
      <c r="C53" s="38" t="s">
        <v>159</v>
      </c>
      <c r="D53" s="143">
        <v>82.352941176470594</v>
      </c>
      <c r="E53" s="145">
        <v>100</v>
      </c>
    </row>
    <row r="54" spans="1:5" ht="60">
      <c r="A54" s="115">
        <v>33</v>
      </c>
      <c r="B54" s="120" t="s">
        <v>160</v>
      </c>
      <c r="C54" s="126" t="s">
        <v>159</v>
      </c>
      <c r="D54" s="143">
        <v>82.352941176470594</v>
      </c>
      <c r="E54" s="145">
        <v>100</v>
      </c>
    </row>
    <row r="55" spans="1:5" ht="75">
      <c r="A55" s="115">
        <v>58</v>
      </c>
      <c r="B55" s="120" t="s">
        <v>364</v>
      </c>
      <c r="C55" s="39" t="s">
        <v>152</v>
      </c>
      <c r="D55" s="143">
        <v>84.313725490196077</v>
      </c>
      <c r="E55" s="145">
        <v>100</v>
      </c>
    </row>
    <row r="56" spans="1:5" ht="150">
      <c r="A56" s="115">
        <v>9</v>
      </c>
      <c r="B56" s="34" t="s">
        <v>321</v>
      </c>
      <c r="C56" s="38" t="s">
        <v>317</v>
      </c>
      <c r="D56" s="143">
        <v>84.313725490196077</v>
      </c>
      <c r="E56" s="145">
        <v>100</v>
      </c>
    </row>
    <row r="57" spans="1:5" ht="60">
      <c r="A57" s="115">
        <v>48</v>
      </c>
      <c r="B57" s="37" t="s">
        <v>351</v>
      </c>
      <c r="C57" s="38" t="s">
        <v>317</v>
      </c>
      <c r="D57" s="143">
        <v>78.431372549019599</v>
      </c>
      <c r="E57" s="145">
        <v>100</v>
      </c>
    </row>
    <row r="58" spans="1:5" ht="270">
      <c r="A58" s="115">
        <v>56</v>
      </c>
      <c r="B58" s="34" t="s">
        <v>356</v>
      </c>
      <c r="C58" s="38" t="s">
        <v>153</v>
      </c>
      <c r="D58" s="143">
        <v>82.352941176470594</v>
      </c>
      <c r="E58" s="145">
        <v>100</v>
      </c>
    </row>
    <row r="59" spans="1:5" ht="135">
      <c r="A59" s="115">
        <v>39</v>
      </c>
      <c r="B59" s="34" t="s">
        <v>348</v>
      </c>
      <c r="C59" s="38" t="s">
        <v>172</v>
      </c>
      <c r="D59" s="143">
        <v>82.352941176470594</v>
      </c>
      <c r="E59" s="145">
        <v>100</v>
      </c>
    </row>
    <row r="60" spans="1:5" ht="90">
      <c r="A60" s="115">
        <v>27</v>
      </c>
      <c r="B60" s="34" t="s">
        <v>337</v>
      </c>
      <c r="C60" s="38" t="s">
        <v>317</v>
      </c>
      <c r="D60" s="143">
        <v>82.352941176470594</v>
      </c>
      <c r="E60" s="145">
        <v>100</v>
      </c>
    </row>
    <row r="61" spans="1:5" ht="105">
      <c r="A61" s="115">
        <v>13</v>
      </c>
      <c r="B61" s="34" t="s">
        <v>324</v>
      </c>
      <c r="C61" s="38" t="s">
        <v>175</v>
      </c>
      <c r="D61" s="143">
        <v>82.352941176470594</v>
      </c>
      <c r="E61" s="145">
        <v>100</v>
      </c>
    </row>
    <row r="62" spans="1:5" ht="195">
      <c r="A62" s="115">
        <v>36</v>
      </c>
      <c r="B62" s="36" t="s">
        <v>325</v>
      </c>
      <c r="C62" s="38" t="s">
        <v>326</v>
      </c>
      <c r="D62" s="143">
        <v>76.470588235294116</v>
      </c>
      <c r="E62" s="145">
        <v>100</v>
      </c>
    </row>
    <row r="63" spans="1:5" ht="105">
      <c r="A63" s="115">
        <v>65</v>
      </c>
      <c r="B63" s="37" t="s">
        <v>361</v>
      </c>
      <c r="C63" s="38" t="s">
        <v>317</v>
      </c>
      <c r="D63" s="143">
        <v>80.392156862745082</v>
      </c>
      <c r="E63" s="145">
        <v>100</v>
      </c>
    </row>
    <row r="64" spans="1:5" ht="135">
      <c r="A64" s="115">
        <v>47</v>
      </c>
      <c r="B64" s="34" t="s">
        <v>350</v>
      </c>
      <c r="C64" s="38" t="s">
        <v>317</v>
      </c>
      <c r="D64" s="143">
        <v>80.392156862745082</v>
      </c>
      <c r="E64" s="145">
        <v>100</v>
      </c>
    </row>
    <row r="65" spans="1:5" ht="90">
      <c r="A65" s="115">
        <v>10</v>
      </c>
      <c r="B65" s="34" t="s">
        <v>322</v>
      </c>
      <c r="C65" s="38" t="s">
        <v>317</v>
      </c>
      <c r="D65" s="143">
        <v>80.392156862745082</v>
      </c>
      <c r="E65" s="145">
        <v>100</v>
      </c>
    </row>
    <row r="66" spans="1:5" ht="75">
      <c r="A66" s="115">
        <v>37</v>
      </c>
      <c r="B66" s="34" t="s">
        <v>346</v>
      </c>
      <c r="C66" s="35" t="s">
        <v>317</v>
      </c>
      <c r="D66" s="143">
        <v>78.431372549019599</v>
      </c>
      <c r="E66" s="145">
        <v>100</v>
      </c>
    </row>
    <row r="67" spans="1:5" ht="45">
      <c r="A67" s="115">
        <v>30</v>
      </c>
      <c r="B67" s="34" t="s">
        <v>340</v>
      </c>
      <c r="C67" s="38" t="s">
        <v>317</v>
      </c>
      <c r="D67" s="143">
        <v>74.509803921568619</v>
      </c>
      <c r="E67" s="145">
        <v>100</v>
      </c>
    </row>
    <row r="68" spans="1:5" ht="90">
      <c r="A68" s="115">
        <v>32</v>
      </c>
      <c r="B68" s="34" t="s">
        <v>342</v>
      </c>
      <c r="C68" s="38" t="s">
        <v>158</v>
      </c>
      <c r="D68" s="143">
        <v>68.627450980392155</v>
      </c>
      <c r="E68" s="145">
        <v>100</v>
      </c>
    </row>
    <row r="70" spans="1:5">
      <c r="D70" s="158">
        <f>AVERAGE(D2:D68)</f>
        <v>90.137547556335832</v>
      </c>
      <c r="E70" s="158">
        <f>AVERAGE(E2:E68)</f>
        <v>100</v>
      </c>
    </row>
    <row r="72" spans="1:5">
      <c r="E72" s="150" t="s">
        <v>439</v>
      </c>
    </row>
  </sheetData>
  <autoFilter ref="A1:E68" xr:uid="{00000000-0009-0000-0000-00000C000000}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4"/>
  <sheetViews>
    <sheetView zoomScale="25" zoomScaleNormal="25" zoomScalePageLayoutView="25" workbookViewId="0">
      <selection sqref="A1:E1"/>
    </sheetView>
  </sheetViews>
  <sheetFormatPr baseColWidth="10" defaultRowHeight="14"/>
  <cols>
    <col min="1" max="1" width="11" style="150" bestFit="1" customWidth="1"/>
    <col min="2" max="3" width="10.83203125" style="150"/>
    <col min="4" max="5" width="11" style="150" bestFit="1" customWidth="1"/>
    <col min="6" max="16384" width="10.83203125" style="150"/>
  </cols>
  <sheetData>
    <row r="1" spans="1:5" ht="45">
      <c r="A1" s="162" t="s">
        <v>394</v>
      </c>
      <c r="B1" s="163" t="s">
        <v>220</v>
      </c>
      <c r="C1" s="163" t="s">
        <v>81</v>
      </c>
      <c r="D1" s="336" t="s">
        <v>395</v>
      </c>
      <c r="E1" s="164" t="s">
        <v>196</v>
      </c>
    </row>
    <row r="2" spans="1:5" ht="45">
      <c r="A2" s="165">
        <v>50</v>
      </c>
      <c r="B2" s="118" t="s">
        <v>265</v>
      </c>
      <c r="C2" s="123" t="s">
        <v>156</v>
      </c>
      <c r="D2" s="143">
        <v>100</v>
      </c>
      <c r="E2" s="145">
        <v>100</v>
      </c>
    </row>
    <row r="3" spans="1:5" ht="75">
      <c r="A3" s="166">
        <v>63</v>
      </c>
      <c r="B3" s="34" t="s">
        <v>359</v>
      </c>
      <c r="C3" s="38" t="s">
        <v>177</v>
      </c>
      <c r="D3" s="143">
        <v>100</v>
      </c>
      <c r="E3" s="145">
        <v>100</v>
      </c>
    </row>
    <row r="4" spans="1:5" ht="30">
      <c r="A4" s="165">
        <v>26</v>
      </c>
      <c r="B4" s="124" t="s">
        <v>264</v>
      </c>
      <c r="C4" s="39" t="s">
        <v>156</v>
      </c>
      <c r="D4" s="143">
        <v>98.666666666666657</v>
      </c>
      <c r="E4" s="145">
        <v>100</v>
      </c>
    </row>
    <row r="5" spans="1:5" ht="60">
      <c r="A5" s="166">
        <v>2</v>
      </c>
      <c r="B5" s="119" t="s">
        <v>316</v>
      </c>
      <c r="C5" s="38" t="s">
        <v>317</v>
      </c>
      <c r="D5" s="143">
        <v>94.666666666666657</v>
      </c>
      <c r="E5" s="145">
        <v>100</v>
      </c>
    </row>
    <row r="6" spans="1:5" ht="60">
      <c r="A6" s="166">
        <v>4</v>
      </c>
      <c r="B6" s="119" t="s">
        <v>319</v>
      </c>
      <c r="C6" s="38" t="s">
        <v>317</v>
      </c>
      <c r="D6" s="143">
        <v>93.333333333333314</v>
      </c>
      <c r="E6" s="145">
        <v>100</v>
      </c>
    </row>
    <row r="7" spans="1:5" ht="30">
      <c r="A7" s="166">
        <v>6</v>
      </c>
      <c r="B7" s="119" t="s">
        <v>320</v>
      </c>
      <c r="C7" s="38" t="s">
        <v>175</v>
      </c>
      <c r="D7" s="143">
        <v>93.333333333333314</v>
      </c>
      <c r="E7" s="145">
        <v>100</v>
      </c>
    </row>
    <row r="8" spans="1:5" ht="45">
      <c r="A8" s="166">
        <v>22</v>
      </c>
      <c r="B8" s="119" t="s">
        <v>333</v>
      </c>
      <c r="C8" s="38" t="s">
        <v>175</v>
      </c>
      <c r="D8" s="143">
        <v>93.333333333333314</v>
      </c>
      <c r="E8" s="145">
        <v>100</v>
      </c>
    </row>
    <row r="9" spans="1:5" ht="90">
      <c r="A9" s="167">
        <v>53</v>
      </c>
      <c r="B9" s="36" t="s">
        <v>353</v>
      </c>
      <c r="C9" s="117" t="s">
        <v>172</v>
      </c>
      <c r="D9" s="143">
        <v>93.333333333333314</v>
      </c>
      <c r="E9" s="145">
        <v>100</v>
      </c>
    </row>
    <row r="10" spans="1:5" ht="90">
      <c r="A10" s="166">
        <v>25</v>
      </c>
      <c r="B10" s="119" t="s">
        <v>336</v>
      </c>
      <c r="C10" s="38" t="s">
        <v>172</v>
      </c>
      <c r="D10" s="143">
        <v>92</v>
      </c>
      <c r="E10" s="145">
        <v>100</v>
      </c>
    </row>
    <row r="11" spans="1:5" ht="30">
      <c r="A11" s="165">
        <v>41</v>
      </c>
      <c r="B11" s="118" t="s">
        <v>373</v>
      </c>
      <c r="C11" s="39" t="s">
        <v>164</v>
      </c>
      <c r="D11" s="143">
        <v>92</v>
      </c>
      <c r="E11" s="145">
        <v>100</v>
      </c>
    </row>
    <row r="12" spans="1:5" ht="45">
      <c r="A12" s="165">
        <v>46</v>
      </c>
      <c r="B12" s="125" t="s">
        <v>369</v>
      </c>
      <c r="C12" s="39" t="s">
        <v>318</v>
      </c>
      <c r="D12" s="143">
        <v>92</v>
      </c>
      <c r="E12" s="145">
        <v>100</v>
      </c>
    </row>
    <row r="13" spans="1:5" ht="135">
      <c r="A13" s="166">
        <v>47</v>
      </c>
      <c r="B13" s="34" t="s">
        <v>350</v>
      </c>
      <c r="C13" s="38" t="s">
        <v>317</v>
      </c>
      <c r="D13" s="143">
        <v>92</v>
      </c>
      <c r="E13" s="145">
        <v>100</v>
      </c>
    </row>
    <row r="14" spans="1:5" ht="75">
      <c r="A14" s="167">
        <v>54</v>
      </c>
      <c r="B14" s="36" t="s">
        <v>354</v>
      </c>
      <c r="C14" s="117" t="s">
        <v>172</v>
      </c>
      <c r="D14" s="152">
        <v>92</v>
      </c>
      <c r="E14" s="145">
        <v>100</v>
      </c>
    </row>
    <row r="15" spans="1:5" ht="150">
      <c r="A15" s="166">
        <v>9</v>
      </c>
      <c r="B15" s="34" t="s">
        <v>321</v>
      </c>
      <c r="C15" s="38" t="s">
        <v>317</v>
      </c>
      <c r="D15" s="143">
        <v>90.666666666666686</v>
      </c>
      <c r="E15" s="145">
        <v>100</v>
      </c>
    </row>
    <row r="16" spans="1:5" ht="150">
      <c r="A16" s="166">
        <v>57</v>
      </c>
      <c r="B16" s="116" t="s">
        <v>357</v>
      </c>
      <c r="C16" s="38" t="s">
        <v>153</v>
      </c>
      <c r="D16" s="143">
        <v>90.666666666666686</v>
      </c>
      <c r="E16" s="145">
        <v>100</v>
      </c>
    </row>
    <row r="17" spans="1:5" ht="30">
      <c r="A17" s="166">
        <v>17</v>
      </c>
      <c r="B17" s="34" t="s">
        <v>329</v>
      </c>
      <c r="C17" s="321" t="s">
        <v>413</v>
      </c>
      <c r="D17" s="143">
        <v>90.666666666666657</v>
      </c>
      <c r="E17" s="145">
        <v>100</v>
      </c>
    </row>
    <row r="18" spans="1:5" ht="90">
      <c r="A18" s="166">
        <v>24</v>
      </c>
      <c r="B18" s="119" t="s">
        <v>335</v>
      </c>
      <c r="C18" s="38" t="s">
        <v>172</v>
      </c>
      <c r="D18" s="143">
        <v>90.666666666666657</v>
      </c>
      <c r="E18" s="145">
        <v>100</v>
      </c>
    </row>
    <row r="19" spans="1:5" ht="75">
      <c r="A19" s="166">
        <v>31</v>
      </c>
      <c r="B19" s="34" t="s">
        <v>341</v>
      </c>
      <c r="C19" s="38" t="s">
        <v>158</v>
      </c>
      <c r="D19" s="143">
        <v>90.666666666666657</v>
      </c>
      <c r="E19" s="145">
        <v>100</v>
      </c>
    </row>
    <row r="20" spans="1:5" ht="30">
      <c r="A20" s="165">
        <v>42</v>
      </c>
      <c r="B20" s="118" t="s">
        <v>277</v>
      </c>
      <c r="C20" s="39" t="s">
        <v>318</v>
      </c>
      <c r="D20" s="143">
        <v>90.666666666666657</v>
      </c>
      <c r="E20" s="145">
        <v>100</v>
      </c>
    </row>
    <row r="21" spans="1:5" ht="75">
      <c r="A21" s="165">
        <v>43</v>
      </c>
      <c r="B21" s="122" t="s">
        <v>368</v>
      </c>
      <c r="C21" s="39" t="s">
        <v>318</v>
      </c>
      <c r="D21" s="143">
        <v>90.666666666666657</v>
      </c>
      <c r="E21" s="145">
        <v>100</v>
      </c>
    </row>
    <row r="22" spans="1:5" ht="120">
      <c r="A22" s="165">
        <v>45</v>
      </c>
      <c r="B22" s="118" t="s">
        <v>370</v>
      </c>
      <c r="C22" s="39" t="s">
        <v>318</v>
      </c>
      <c r="D22" s="143">
        <v>90.666666666666657</v>
      </c>
      <c r="E22" s="145">
        <v>100</v>
      </c>
    </row>
    <row r="23" spans="1:5" ht="90">
      <c r="A23" s="166">
        <v>28</v>
      </c>
      <c r="B23" s="34" t="s">
        <v>338</v>
      </c>
      <c r="C23" s="38" t="s">
        <v>175</v>
      </c>
      <c r="D23" s="143">
        <v>89.333333333333314</v>
      </c>
      <c r="E23" s="145">
        <v>100</v>
      </c>
    </row>
    <row r="24" spans="1:5" ht="90">
      <c r="A24" s="166">
        <v>10</v>
      </c>
      <c r="B24" s="34" t="s">
        <v>322</v>
      </c>
      <c r="C24" s="38" t="s">
        <v>317</v>
      </c>
      <c r="D24" s="143">
        <v>88</v>
      </c>
      <c r="E24" s="145">
        <v>100</v>
      </c>
    </row>
    <row r="25" spans="1:5" ht="45">
      <c r="A25" s="165">
        <v>16</v>
      </c>
      <c r="B25" s="120" t="s">
        <v>375</v>
      </c>
      <c r="C25" s="123" t="s">
        <v>156</v>
      </c>
      <c r="D25" s="143">
        <v>88</v>
      </c>
      <c r="E25" s="145">
        <v>100</v>
      </c>
    </row>
    <row r="26" spans="1:5" ht="30">
      <c r="A26" s="166">
        <v>19</v>
      </c>
      <c r="B26" s="34" t="s">
        <v>151</v>
      </c>
      <c r="C26" s="38" t="s">
        <v>152</v>
      </c>
      <c r="D26" s="143">
        <v>88</v>
      </c>
      <c r="E26" s="145">
        <v>100</v>
      </c>
    </row>
    <row r="27" spans="1:5" ht="30">
      <c r="A27" s="166">
        <v>38</v>
      </c>
      <c r="B27" s="119" t="s">
        <v>347</v>
      </c>
      <c r="C27" s="321" t="s">
        <v>413</v>
      </c>
      <c r="D27" s="143">
        <v>88</v>
      </c>
      <c r="E27" s="145">
        <v>100</v>
      </c>
    </row>
    <row r="28" spans="1:5" ht="30">
      <c r="A28" s="166">
        <v>49</v>
      </c>
      <c r="B28" s="34" t="s">
        <v>352</v>
      </c>
      <c r="C28" s="38" t="s">
        <v>317</v>
      </c>
      <c r="D28" s="143">
        <v>88</v>
      </c>
      <c r="E28" s="145">
        <v>100</v>
      </c>
    </row>
    <row r="29" spans="1:5" ht="30">
      <c r="A29" s="166">
        <v>67</v>
      </c>
      <c r="B29" s="34" t="s">
        <v>363</v>
      </c>
      <c r="C29" s="38" t="s">
        <v>152</v>
      </c>
      <c r="D29" s="143">
        <v>88</v>
      </c>
      <c r="E29" s="145">
        <v>100</v>
      </c>
    </row>
    <row r="30" spans="1:5" ht="270">
      <c r="A30" s="166">
        <v>56</v>
      </c>
      <c r="B30" s="34" t="s">
        <v>356</v>
      </c>
      <c r="C30" s="38" t="s">
        <v>153</v>
      </c>
      <c r="D30" s="143">
        <v>86.666666666666686</v>
      </c>
      <c r="E30" s="145">
        <v>100</v>
      </c>
    </row>
    <row r="31" spans="1:5" ht="30">
      <c r="A31" s="166">
        <v>61</v>
      </c>
      <c r="B31" s="34" t="s">
        <v>269</v>
      </c>
      <c r="C31" s="38" t="s">
        <v>159</v>
      </c>
      <c r="D31" s="143">
        <v>86.666666666666686</v>
      </c>
      <c r="E31" s="145">
        <v>100</v>
      </c>
    </row>
    <row r="32" spans="1:5" ht="195">
      <c r="A32" s="166">
        <v>36</v>
      </c>
      <c r="B32" s="36" t="s">
        <v>325</v>
      </c>
      <c r="C32" s="38" t="s">
        <v>326</v>
      </c>
      <c r="D32" s="143">
        <v>86.666666666666657</v>
      </c>
      <c r="E32" s="144">
        <v>100</v>
      </c>
    </row>
    <row r="33" spans="1:5" ht="45">
      <c r="A33" s="165">
        <v>51</v>
      </c>
      <c r="B33" s="122" t="s">
        <v>371</v>
      </c>
      <c r="C33" s="39" t="s">
        <v>318</v>
      </c>
      <c r="D33" s="143">
        <v>86.666666666666657</v>
      </c>
      <c r="E33" s="145">
        <v>100</v>
      </c>
    </row>
    <row r="34" spans="1:5" ht="75">
      <c r="A34" s="166">
        <v>1</v>
      </c>
      <c r="B34" s="119" t="s">
        <v>314</v>
      </c>
      <c r="C34" s="38" t="s">
        <v>315</v>
      </c>
      <c r="D34" s="143">
        <v>85.333333333333314</v>
      </c>
      <c r="E34" s="145">
        <v>100</v>
      </c>
    </row>
    <row r="35" spans="1:5" ht="90">
      <c r="A35" s="166">
        <v>27</v>
      </c>
      <c r="B35" s="34" t="s">
        <v>337</v>
      </c>
      <c r="C35" s="38" t="s">
        <v>317</v>
      </c>
      <c r="D35" s="143">
        <v>84</v>
      </c>
      <c r="E35" s="145">
        <v>100</v>
      </c>
    </row>
    <row r="36" spans="1:5" ht="150">
      <c r="A36" s="166">
        <v>66</v>
      </c>
      <c r="B36" s="34" t="s">
        <v>362</v>
      </c>
      <c r="C36" s="38" t="s">
        <v>159</v>
      </c>
      <c r="D36" s="143">
        <v>82.666666666666686</v>
      </c>
      <c r="E36" s="145">
        <v>100</v>
      </c>
    </row>
    <row r="37" spans="1:5" ht="45">
      <c r="A37" s="166">
        <v>29</v>
      </c>
      <c r="B37" s="34" t="s">
        <v>339</v>
      </c>
      <c r="C37" s="321" t="s">
        <v>413</v>
      </c>
      <c r="D37" s="143">
        <v>82.666666666666657</v>
      </c>
      <c r="E37" s="145">
        <v>100</v>
      </c>
    </row>
    <row r="38" spans="1:5" ht="90">
      <c r="A38" s="167">
        <v>55</v>
      </c>
      <c r="B38" s="36" t="s">
        <v>355</v>
      </c>
      <c r="C38" s="117" t="s">
        <v>317</v>
      </c>
      <c r="D38" s="143">
        <v>82.666666666666657</v>
      </c>
      <c r="E38" s="145">
        <v>100</v>
      </c>
    </row>
    <row r="39" spans="1:5" ht="210">
      <c r="A39" s="166">
        <v>59</v>
      </c>
      <c r="B39" s="34" t="s">
        <v>358</v>
      </c>
      <c r="C39" s="38" t="s">
        <v>153</v>
      </c>
      <c r="D39" s="143">
        <v>82.666666666666657</v>
      </c>
      <c r="E39" s="145">
        <v>100</v>
      </c>
    </row>
    <row r="40" spans="1:5" ht="90">
      <c r="A40" s="166">
        <v>15</v>
      </c>
      <c r="B40" s="34" t="s">
        <v>328</v>
      </c>
      <c r="C40" s="38" t="s">
        <v>317</v>
      </c>
      <c r="D40" s="143">
        <v>80</v>
      </c>
      <c r="E40" s="145">
        <v>100</v>
      </c>
    </row>
    <row r="41" spans="1:5" ht="60">
      <c r="A41" s="166">
        <v>34</v>
      </c>
      <c r="B41" s="34" t="s">
        <v>343</v>
      </c>
      <c r="C41" s="38" t="s">
        <v>344</v>
      </c>
      <c r="D41" s="143">
        <v>80</v>
      </c>
      <c r="E41" s="145">
        <v>100</v>
      </c>
    </row>
    <row r="42" spans="1:5" ht="45">
      <c r="A42" s="166">
        <v>30</v>
      </c>
      <c r="B42" s="34" t="s">
        <v>340</v>
      </c>
      <c r="C42" s="38" t="s">
        <v>317</v>
      </c>
      <c r="D42" s="143">
        <v>78.666666666666671</v>
      </c>
      <c r="E42" s="145">
        <v>100</v>
      </c>
    </row>
    <row r="43" spans="1:5" ht="105">
      <c r="A43" s="166">
        <v>11</v>
      </c>
      <c r="B43" s="34" t="s">
        <v>323</v>
      </c>
      <c r="C43" s="38" t="s">
        <v>317</v>
      </c>
      <c r="D43" s="143">
        <v>76</v>
      </c>
      <c r="E43" s="145">
        <v>100</v>
      </c>
    </row>
    <row r="44" spans="1:5" ht="75">
      <c r="A44" s="166">
        <v>37</v>
      </c>
      <c r="B44" s="34" t="s">
        <v>346</v>
      </c>
      <c r="C44" s="35" t="s">
        <v>317</v>
      </c>
      <c r="D44" s="143">
        <v>72</v>
      </c>
      <c r="E44" s="145">
        <v>100</v>
      </c>
    </row>
    <row r="45" spans="1:5" ht="105">
      <c r="A45" s="165">
        <v>65</v>
      </c>
      <c r="B45" s="37" t="s">
        <v>361</v>
      </c>
      <c r="C45" s="38" t="s">
        <v>317</v>
      </c>
      <c r="D45" s="143">
        <v>72</v>
      </c>
      <c r="E45" s="145">
        <v>100</v>
      </c>
    </row>
    <row r="46" spans="1:5" ht="165">
      <c r="A46" s="165">
        <v>12</v>
      </c>
      <c r="B46" s="120" t="s">
        <v>366</v>
      </c>
      <c r="C46" s="39" t="s">
        <v>152</v>
      </c>
      <c r="D46" s="143">
        <v>70.666666666666671</v>
      </c>
      <c r="E46" s="145">
        <v>100</v>
      </c>
    </row>
    <row r="47" spans="1:5" ht="60">
      <c r="A47" s="166">
        <v>35</v>
      </c>
      <c r="B47" s="34" t="s">
        <v>345</v>
      </c>
      <c r="C47" s="38" t="s">
        <v>159</v>
      </c>
      <c r="D47" s="143">
        <v>70.666666666666671</v>
      </c>
      <c r="E47" s="145">
        <v>100</v>
      </c>
    </row>
    <row r="48" spans="1:5" ht="105">
      <c r="A48" s="165">
        <v>40</v>
      </c>
      <c r="B48" s="120" t="s">
        <v>365</v>
      </c>
      <c r="C48" s="39" t="s">
        <v>152</v>
      </c>
      <c r="D48" s="143">
        <v>69.333333333333329</v>
      </c>
      <c r="E48" s="145">
        <v>100</v>
      </c>
    </row>
    <row r="49" spans="1:5" ht="60">
      <c r="A49" s="166">
        <v>48</v>
      </c>
      <c r="B49" s="37" t="s">
        <v>351</v>
      </c>
      <c r="C49" s="38" t="s">
        <v>317</v>
      </c>
      <c r="D49" s="143">
        <v>64</v>
      </c>
      <c r="E49" s="145">
        <v>100</v>
      </c>
    </row>
    <row r="50" spans="1:5" ht="90">
      <c r="A50" s="166">
        <v>32</v>
      </c>
      <c r="B50" s="34" t="s">
        <v>342</v>
      </c>
      <c r="C50" s="38" t="s">
        <v>158</v>
      </c>
      <c r="D50" s="143">
        <v>56</v>
      </c>
      <c r="E50" s="145">
        <v>100</v>
      </c>
    </row>
    <row r="51" spans="1:5" ht="75">
      <c r="A51" s="165">
        <v>58</v>
      </c>
      <c r="B51" s="120" t="s">
        <v>364</v>
      </c>
      <c r="C51" s="39" t="s">
        <v>152</v>
      </c>
      <c r="D51" s="143">
        <v>72</v>
      </c>
      <c r="E51" s="145">
        <v>100</v>
      </c>
    </row>
    <row r="52" spans="1:5" ht="75">
      <c r="A52" s="166">
        <v>44</v>
      </c>
      <c r="B52" s="37" t="s">
        <v>349</v>
      </c>
      <c r="C52" s="38" t="s">
        <v>318</v>
      </c>
      <c r="D52" s="143">
        <v>90.666666666666657</v>
      </c>
      <c r="E52" s="145">
        <v>83.333333333333329</v>
      </c>
    </row>
    <row r="53" spans="1:5" ht="60">
      <c r="A53" s="165">
        <v>5</v>
      </c>
      <c r="B53" s="122" t="s">
        <v>291</v>
      </c>
      <c r="C53" s="39" t="s">
        <v>318</v>
      </c>
      <c r="D53" s="143">
        <v>89.333333333333314</v>
      </c>
      <c r="E53" s="145">
        <v>83.333333333333329</v>
      </c>
    </row>
    <row r="54" spans="1:5" ht="105">
      <c r="A54" s="166">
        <v>13</v>
      </c>
      <c r="B54" s="34" t="s">
        <v>324</v>
      </c>
      <c r="C54" s="38" t="s">
        <v>175</v>
      </c>
      <c r="D54" s="143">
        <v>86.666666666666686</v>
      </c>
      <c r="E54" s="145">
        <v>83.333333333333329</v>
      </c>
    </row>
    <row r="55" spans="1:5" ht="30">
      <c r="A55" s="166">
        <v>18</v>
      </c>
      <c r="B55" s="34" t="s">
        <v>330</v>
      </c>
      <c r="C55" s="38" t="s">
        <v>318</v>
      </c>
      <c r="D55" s="143">
        <v>86.666666666666657</v>
      </c>
      <c r="E55" s="145">
        <v>83.333333333333329</v>
      </c>
    </row>
    <row r="56" spans="1:5" ht="60">
      <c r="A56" s="166">
        <v>7</v>
      </c>
      <c r="B56" s="34" t="s">
        <v>290</v>
      </c>
      <c r="C56" s="38" t="s">
        <v>318</v>
      </c>
      <c r="D56" s="143">
        <v>83.999999999999986</v>
      </c>
      <c r="E56" s="145">
        <v>83.333333333333329</v>
      </c>
    </row>
    <row r="57" spans="1:5" ht="75">
      <c r="A57" s="166">
        <v>3</v>
      </c>
      <c r="B57" s="119" t="s">
        <v>272</v>
      </c>
      <c r="C57" s="38" t="s">
        <v>318</v>
      </c>
      <c r="D57" s="143">
        <v>82.666666666666657</v>
      </c>
      <c r="E57" s="145">
        <v>83.333333333333329</v>
      </c>
    </row>
    <row r="58" spans="1:5" ht="135">
      <c r="A58" s="165">
        <v>64</v>
      </c>
      <c r="B58" s="125" t="s">
        <v>372</v>
      </c>
      <c r="C58" s="39" t="s">
        <v>318</v>
      </c>
      <c r="D58" s="143">
        <v>82.666666666666657</v>
      </c>
      <c r="E58" s="145">
        <v>83.333333333333329</v>
      </c>
    </row>
    <row r="59" spans="1:5" ht="30">
      <c r="A59" s="166">
        <v>62</v>
      </c>
      <c r="B59" s="34" t="s">
        <v>267</v>
      </c>
      <c r="C59" s="38" t="s">
        <v>159</v>
      </c>
      <c r="D59" s="143">
        <v>81.333333333333329</v>
      </c>
      <c r="E59" s="145">
        <v>83.333333333333329</v>
      </c>
    </row>
    <row r="60" spans="1:5" ht="60">
      <c r="A60" s="165">
        <v>33</v>
      </c>
      <c r="B60" s="120" t="s">
        <v>160</v>
      </c>
      <c r="C60" s="126" t="s">
        <v>159</v>
      </c>
      <c r="D60" s="143">
        <v>77.333333333333329</v>
      </c>
      <c r="E60" s="145">
        <v>83.333333333333329</v>
      </c>
    </row>
    <row r="61" spans="1:5" ht="60">
      <c r="A61" s="166">
        <v>60</v>
      </c>
      <c r="B61" s="34" t="s">
        <v>360</v>
      </c>
      <c r="C61" s="38" t="s">
        <v>159</v>
      </c>
      <c r="D61" s="146">
        <v>77.333333333333329</v>
      </c>
      <c r="E61" s="145">
        <v>83.333333333333329</v>
      </c>
    </row>
    <row r="62" spans="1:5" ht="45">
      <c r="A62" s="166">
        <v>14</v>
      </c>
      <c r="B62" s="34" t="s">
        <v>327</v>
      </c>
      <c r="C62" s="321" t="s">
        <v>413</v>
      </c>
      <c r="D62" s="143">
        <v>76</v>
      </c>
      <c r="E62" s="145">
        <v>83.333333333333329</v>
      </c>
    </row>
    <row r="63" spans="1:5" ht="30">
      <c r="A63" s="166">
        <v>23</v>
      </c>
      <c r="B63" s="119" t="s">
        <v>334</v>
      </c>
      <c r="C63" s="321" t="s">
        <v>413</v>
      </c>
      <c r="D63" s="143">
        <v>74.666666666666657</v>
      </c>
      <c r="E63" s="145">
        <v>83.333333333333329</v>
      </c>
    </row>
    <row r="64" spans="1:5" ht="135">
      <c r="A64" s="166">
        <v>39</v>
      </c>
      <c r="B64" s="34" t="s">
        <v>348</v>
      </c>
      <c r="C64" s="38" t="s">
        <v>172</v>
      </c>
      <c r="D64" s="143">
        <v>69.333333333333329</v>
      </c>
      <c r="E64" s="145">
        <v>83.333333333333329</v>
      </c>
    </row>
    <row r="65" spans="1:5" ht="105">
      <c r="A65" s="165">
        <v>52</v>
      </c>
      <c r="B65" s="125" t="s">
        <v>376</v>
      </c>
      <c r="C65" s="39" t="s">
        <v>152</v>
      </c>
      <c r="D65" s="143">
        <v>72</v>
      </c>
      <c r="E65" s="145">
        <v>83.333333333333329</v>
      </c>
    </row>
    <row r="66" spans="1:5" ht="45">
      <c r="A66" s="166">
        <v>20</v>
      </c>
      <c r="B66" s="34" t="s">
        <v>331</v>
      </c>
      <c r="C66" s="38" t="s">
        <v>152</v>
      </c>
      <c r="D66" s="143">
        <v>80</v>
      </c>
      <c r="E66" s="145">
        <v>66.666666666666657</v>
      </c>
    </row>
    <row r="67" spans="1:5" ht="45">
      <c r="A67" s="166">
        <v>21</v>
      </c>
      <c r="B67" s="34" t="s">
        <v>332</v>
      </c>
      <c r="C67" s="38" t="s">
        <v>152</v>
      </c>
      <c r="D67" s="143">
        <v>80</v>
      </c>
      <c r="E67" s="145">
        <v>66.666666666666657</v>
      </c>
    </row>
    <row r="68" spans="1:5" ht="121" thickBot="1">
      <c r="A68" s="168">
        <v>8</v>
      </c>
      <c r="B68" s="169" t="s">
        <v>374</v>
      </c>
      <c r="C68" s="325" t="s">
        <v>413</v>
      </c>
      <c r="D68" s="171">
        <v>77.333333333333329</v>
      </c>
      <c r="E68" s="322">
        <v>66.666666666666657</v>
      </c>
    </row>
    <row r="69" spans="1:5">
      <c r="A69" s="172"/>
      <c r="B69" s="154"/>
      <c r="C69" s="155"/>
      <c r="D69" s="156"/>
      <c r="E69" s="157"/>
    </row>
    <row r="70" spans="1:5">
      <c r="A70" s="172"/>
      <c r="B70" s="154"/>
      <c r="C70" s="155"/>
      <c r="D70" s="156"/>
      <c r="E70" s="157"/>
    </row>
    <row r="71" spans="1:5">
      <c r="A71" s="172"/>
      <c r="B71" s="154"/>
      <c r="C71" s="155"/>
      <c r="D71" s="156"/>
      <c r="E71" s="157"/>
    </row>
    <row r="72" spans="1:5">
      <c r="A72" s="172"/>
      <c r="B72" s="154"/>
      <c r="C72" s="155"/>
      <c r="D72" s="156"/>
      <c r="E72" s="198">
        <f>AVERAGE(E2:E68)</f>
        <v>95.024875621890502</v>
      </c>
    </row>
    <row r="73" spans="1:5">
      <c r="A73" s="172"/>
      <c r="B73" s="154"/>
      <c r="C73" s="155"/>
      <c r="D73" s="156"/>
      <c r="E73" s="157"/>
    </row>
    <row r="74" spans="1:5">
      <c r="A74" s="172"/>
      <c r="B74" s="154"/>
      <c r="C74" s="155"/>
      <c r="D74" s="156"/>
      <c r="E74" s="157" t="s">
        <v>443</v>
      </c>
    </row>
  </sheetData>
  <autoFilter ref="A1:E1" xr:uid="{00000000-0009-0000-0000-00000D000000}">
    <sortState xmlns:xlrd2="http://schemas.microsoft.com/office/spreadsheetml/2017/richdata2" ref="A2:E68">
      <sortCondition descending="1" ref="E1:E68"/>
    </sortState>
  </autoFilter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74"/>
  <sheetViews>
    <sheetView zoomScale="25" zoomScaleNormal="25" zoomScalePageLayoutView="25" workbookViewId="0">
      <selection sqref="A1:E1"/>
    </sheetView>
  </sheetViews>
  <sheetFormatPr baseColWidth="10" defaultRowHeight="14"/>
  <cols>
    <col min="1" max="1" width="11.1640625" style="150" bestFit="1" customWidth="1"/>
    <col min="2" max="3" width="10.83203125" style="150"/>
    <col min="4" max="4" width="11.1640625" style="150" bestFit="1" customWidth="1"/>
    <col min="5" max="5" width="12" style="150" bestFit="1" customWidth="1"/>
    <col min="6" max="16384" width="10.83203125" style="150"/>
  </cols>
  <sheetData>
    <row r="1" spans="1:5" ht="45">
      <c r="A1" s="162" t="s">
        <v>394</v>
      </c>
      <c r="B1" s="163" t="s">
        <v>220</v>
      </c>
      <c r="C1" s="163" t="s">
        <v>81</v>
      </c>
      <c r="D1" s="336" t="s">
        <v>395</v>
      </c>
      <c r="E1" s="164" t="s">
        <v>197</v>
      </c>
    </row>
    <row r="2" spans="1:5" ht="45">
      <c r="A2" s="165">
        <v>50</v>
      </c>
      <c r="B2" s="118" t="s">
        <v>265</v>
      </c>
      <c r="C2" s="123" t="s">
        <v>156</v>
      </c>
      <c r="D2" s="143">
        <v>100</v>
      </c>
      <c r="E2" s="145">
        <v>100</v>
      </c>
    </row>
    <row r="3" spans="1:5" ht="75">
      <c r="A3" s="166">
        <v>63</v>
      </c>
      <c r="B3" s="34" t="s">
        <v>359</v>
      </c>
      <c r="C3" s="38" t="s">
        <v>177</v>
      </c>
      <c r="D3" s="143">
        <v>100</v>
      </c>
      <c r="E3" s="145">
        <v>100</v>
      </c>
    </row>
    <row r="4" spans="1:5" ht="30">
      <c r="A4" s="165">
        <v>26</v>
      </c>
      <c r="B4" s="124" t="s">
        <v>264</v>
      </c>
      <c r="C4" s="39" t="s">
        <v>156</v>
      </c>
      <c r="D4" s="143">
        <v>98.666666666666657</v>
      </c>
      <c r="E4" s="145">
        <v>91.666666666666657</v>
      </c>
    </row>
    <row r="5" spans="1:5" ht="90">
      <c r="A5" s="167">
        <v>53</v>
      </c>
      <c r="B5" s="36" t="s">
        <v>353</v>
      </c>
      <c r="C5" s="117" t="s">
        <v>172</v>
      </c>
      <c r="D5" s="143">
        <v>93.333333333333314</v>
      </c>
      <c r="E5" s="145">
        <v>75</v>
      </c>
    </row>
    <row r="6" spans="1:5" ht="30">
      <c r="A6" s="165">
        <v>41</v>
      </c>
      <c r="B6" s="118" t="s">
        <v>373</v>
      </c>
      <c r="C6" s="39" t="s">
        <v>164</v>
      </c>
      <c r="D6" s="143">
        <v>92</v>
      </c>
      <c r="E6" s="145">
        <v>75</v>
      </c>
    </row>
    <row r="7" spans="1:5" ht="45">
      <c r="A7" s="165">
        <v>46</v>
      </c>
      <c r="B7" s="125" t="s">
        <v>369</v>
      </c>
      <c r="C7" s="39" t="s">
        <v>318</v>
      </c>
      <c r="D7" s="143">
        <v>92</v>
      </c>
      <c r="E7" s="145">
        <v>75</v>
      </c>
    </row>
    <row r="8" spans="1:5" ht="135">
      <c r="A8" s="166">
        <v>47</v>
      </c>
      <c r="B8" s="34" t="s">
        <v>350</v>
      </c>
      <c r="C8" s="38" t="s">
        <v>317</v>
      </c>
      <c r="D8" s="143">
        <v>92</v>
      </c>
      <c r="E8" s="145">
        <v>75</v>
      </c>
    </row>
    <row r="9" spans="1:5" ht="75">
      <c r="A9" s="167">
        <v>54</v>
      </c>
      <c r="B9" s="36" t="s">
        <v>354</v>
      </c>
      <c r="C9" s="117" t="s">
        <v>172</v>
      </c>
      <c r="D9" s="152">
        <v>92</v>
      </c>
      <c r="E9" s="145">
        <v>75</v>
      </c>
    </row>
    <row r="10" spans="1:5" ht="150">
      <c r="A10" s="166">
        <v>9</v>
      </c>
      <c r="B10" s="34" t="s">
        <v>321</v>
      </c>
      <c r="C10" s="38" t="s">
        <v>317</v>
      </c>
      <c r="D10" s="143">
        <v>90.666666666666686</v>
      </c>
      <c r="E10" s="145">
        <v>75</v>
      </c>
    </row>
    <row r="11" spans="1:5" ht="150">
      <c r="A11" s="166">
        <v>57</v>
      </c>
      <c r="B11" s="116" t="s">
        <v>357</v>
      </c>
      <c r="C11" s="38" t="s">
        <v>153</v>
      </c>
      <c r="D11" s="143">
        <v>90.666666666666686</v>
      </c>
      <c r="E11" s="145">
        <v>75</v>
      </c>
    </row>
    <row r="12" spans="1:5" ht="30">
      <c r="A12" s="166">
        <v>17</v>
      </c>
      <c r="B12" s="34" t="s">
        <v>329</v>
      </c>
      <c r="C12" s="321" t="s">
        <v>413</v>
      </c>
      <c r="D12" s="143">
        <v>90.666666666666657</v>
      </c>
      <c r="E12" s="145">
        <v>75</v>
      </c>
    </row>
    <row r="13" spans="1:5" ht="30">
      <c r="A13" s="165">
        <v>42</v>
      </c>
      <c r="B13" s="118" t="s">
        <v>277</v>
      </c>
      <c r="C13" s="39" t="s">
        <v>318</v>
      </c>
      <c r="D13" s="143">
        <v>90.666666666666657</v>
      </c>
      <c r="E13" s="145">
        <v>75</v>
      </c>
    </row>
    <row r="14" spans="1:5" ht="75">
      <c r="A14" s="165">
        <v>43</v>
      </c>
      <c r="B14" s="122" t="s">
        <v>368</v>
      </c>
      <c r="C14" s="39" t="s">
        <v>318</v>
      </c>
      <c r="D14" s="143">
        <v>90.666666666666657</v>
      </c>
      <c r="E14" s="145">
        <v>75</v>
      </c>
    </row>
    <row r="15" spans="1:5" ht="75">
      <c r="A15" s="166">
        <v>44</v>
      </c>
      <c r="B15" s="37" t="s">
        <v>349</v>
      </c>
      <c r="C15" s="38" t="s">
        <v>318</v>
      </c>
      <c r="D15" s="143">
        <v>90.666666666666657</v>
      </c>
      <c r="E15" s="145">
        <v>75</v>
      </c>
    </row>
    <row r="16" spans="1:5" ht="120">
      <c r="A16" s="165">
        <v>45</v>
      </c>
      <c r="B16" s="118" t="s">
        <v>370</v>
      </c>
      <c r="C16" s="39" t="s">
        <v>318</v>
      </c>
      <c r="D16" s="143">
        <v>90.666666666666657</v>
      </c>
      <c r="E16" s="145">
        <v>75</v>
      </c>
    </row>
    <row r="17" spans="1:5" ht="60">
      <c r="A17" s="165">
        <v>5</v>
      </c>
      <c r="B17" s="122" t="s">
        <v>291</v>
      </c>
      <c r="C17" s="39" t="s">
        <v>318</v>
      </c>
      <c r="D17" s="143">
        <v>89.333333333333314</v>
      </c>
      <c r="E17" s="145">
        <v>75</v>
      </c>
    </row>
    <row r="18" spans="1:5" ht="30">
      <c r="A18" s="166">
        <v>61</v>
      </c>
      <c r="B18" s="34" t="s">
        <v>269</v>
      </c>
      <c r="C18" s="38" t="s">
        <v>159</v>
      </c>
      <c r="D18" s="143">
        <v>86.666666666666686</v>
      </c>
      <c r="E18" s="145">
        <v>75</v>
      </c>
    </row>
    <row r="19" spans="1:5" ht="30">
      <c r="A19" s="166">
        <v>18</v>
      </c>
      <c r="B19" s="34" t="s">
        <v>330</v>
      </c>
      <c r="C19" s="38" t="s">
        <v>318</v>
      </c>
      <c r="D19" s="143">
        <v>86.666666666666657</v>
      </c>
      <c r="E19" s="145">
        <v>75</v>
      </c>
    </row>
    <row r="20" spans="1:5" ht="60">
      <c r="A20" s="166">
        <v>7</v>
      </c>
      <c r="B20" s="34" t="s">
        <v>290</v>
      </c>
      <c r="C20" s="38" t="s">
        <v>318</v>
      </c>
      <c r="D20" s="143">
        <v>83.999999999999986</v>
      </c>
      <c r="E20" s="145">
        <v>75</v>
      </c>
    </row>
    <row r="21" spans="1:5" ht="210">
      <c r="A21" s="166">
        <v>59</v>
      </c>
      <c r="B21" s="34" t="s">
        <v>358</v>
      </c>
      <c r="C21" s="38" t="s">
        <v>153</v>
      </c>
      <c r="D21" s="143">
        <v>82.666666666666657</v>
      </c>
      <c r="E21" s="145">
        <v>75</v>
      </c>
    </row>
    <row r="22" spans="1:5" ht="135">
      <c r="A22" s="165">
        <v>64</v>
      </c>
      <c r="B22" s="125" t="s">
        <v>372</v>
      </c>
      <c r="C22" s="39" t="s">
        <v>318</v>
      </c>
      <c r="D22" s="143">
        <v>82.666666666666657</v>
      </c>
      <c r="E22" s="145">
        <v>75</v>
      </c>
    </row>
    <row r="23" spans="1:5" ht="60">
      <c r="A23" s="166">
        <v>35</v>
      </c>
      <c r="B23" s="34" t="s">
        <v>345</v>
      </c>
      <c r="C23" s="38" t="s">
        <v>159</v>
      </c>
      <c r="D23" s="143">
        <v>70.666666666666671</v>
      </c>
      <c r="E23" s="145">
        <v>75</v>
      </c>
    </row>
    <row r="24" spans="1:5" ht="60">
      <c r="A24" s="166">
        <v>2</v>
      </c>
      <c r="B24" s="119" t="s">
        <v>316</v>
      </c>
      <c r="C24" s="38" t="s">
        <v>317</v>
      </c>
      <c r="D24" s="143">
        <v>94.666666666666657</v>
      </c>
      <c r="E24" s="145">
        <v>66.666666666666657</v>
      </c>
    </row>
    <row r="25" spans="1:5" ht="30">
      <c r="A25" s="166">
        <v>6</v>
      </c>
      <c r="B25" s="119" t="s">
        <v>320</v>
      </c>
      <c r="C25" s="38" t="s">
        <v>175</v>
      </c>
      <c r="D25" s="143">
        <v>93.333333333333314</v>
      </c>
      <c r="E25" s="145">
        <v>66.666666666666657</v>
      </c>
    </row>
    <row r="26" spans="1:5" ht="45">
      <c r="A26" s="166">
        <v>22</v>
      </c>
      <c r="B26" s="119" t="s">
        <v>333</v>
      </c>
      <c r="C26" s="38" t="s">
        <v>175</v>
      </c>
      <c r="D26" s="143">
        <v>93.333333333333314</v>
      </c>
      <c r="E26" s="145">
        <v>66.666666666666657</v>
      </c>
    </row>
    <row r="27" spans="1:5" ht="90">
      <c r="A27" s="166">
        <v>25</v>
      </c>
      <c r="B27" s="119" t="s">
        <v>336</v>
      </c>
      <c r="C27" s="38" t="s">
        <v>172</v>
      </c>
      <c r="D27" s="143">
        <v>92</v>
      </c>
      <c r="E27" s="145">
        <v>66.666666666666657</v>
      </c>
    </row>
    <row r="28" spans="1:5" ht="75">
      <c r="A28" s="166">
        <v>31</v>
      </c>
      <c r="B28" s="34" t="s">
        <v>341</v>
      </c>
      <c r="C28" s="38" t="s">
        <v>158</v>
      </c>
      <c r="D28" s="143">
        <v>90.666666666666657</v>
      </c>
      <c r="E28" s="145">
        <v>66.666666666666657</v>
      </c>
    </row>
    <row r="29" spans="1:5" ht="90">
      <c r="A29" s="166">
        <v>28</v>
      </c>
      <c r="B29" s="34" t="s">
        <v>338</v>
      </c>
      <c r="C29" s="38" t="s">
        <v>175</v>
      </c>
      <c r="D29" s="143">
        <v>89.333333333333314</v>
      </c>
      <c r="E29" s="145">
        <v>66.666666666666657</v>
      </c>
    </row>
    <row r="30" spans="1:5" ht="105">
      <c r="A30" s="166">
        <v>13</v>
      </c>
      <c r="B30" s="34" t="s">
        <v>324</v>
      </c>
      <c r="C30" s="38" t="s">
        <v>175</v>
      </c>
      <c r="D30" s="143">
        <v>86.666666666666686</v>
      </c>
      <c r="E30" s="145">
        <v>66.666666666666657</v>
      </c>
    </row>
    <row r="31" spans="1:5" ht="195">
      <c r="A31" s="166">
        <v>36</v>
      </c>
      <c r="B31" s="36" t="s">
        <v>325</v>
      </c>
      <c r="C31" s="38" t="s">
        <v>326</v>
      </c>
      <c r="D31" s="143">
        <v>86.666666666666657</v>
      </c>
      <c r="E31" s="144">
        <v>66.666666666666657</v>
      </c>
    </row>
    <row r="32" spans="1:5" ht="75">
      <c r="A32" s="166">
        <v>3</v>
      </c>
      <c r="B32" s="119" t="s">
        <v>272</v>
      </c>
      <c r="C32" s="38" t="s">
        <v>318</v>
      </c>
      <c r="D32" s="143">
        <v>82.666666666666657</v>
      </c>
      <c r="E32" s="145">
        <v>66.666666666666657</v>
      </c>
    </row>
    <row r="33" spans="1:5" ht="60">
      <c r="A33" s="166">
        <v>34</v>
      </c>
      <c r="B33" s="34" t="s">
        <v>343</v>
      </c>
      <c r="C33" s="38" t="s">
        <v>344</v>
      </c>
      <c r="D33" s="143">
        <v>80</v>
      </c>
      <c r="E33" s="145">
        <v>66.666666666666657</v>
      </c>
    </row>
    <row r="34" spans="1:5" ht="120">
      <c r="A34" s="165">
        <v>8</v>
      </c>
      <c r="B34" s="120" t="s">
        <v>374</v>
      </c>
      <c r="C34" s="321" t="s">
        <v>413</v>
      </c>
      <c r="D34" s="143">
        <v>77.333333333333329</v>
      </c>
      <c r="E34" s="145">
        <v>58.333333333333336</v>
      </c>
    </row>
    <row r="35" spans="1:5" ht="60">
      <c r="A35" s="166">
        <v>4</v>
      </c>
      <c r="B35" s="119" t="s">
        <v>319</v>
      </c>
      <c r="C35" s="38" t="s">
        <v>317</v>
      </c>
      <c r="D35" s="143">
        <v>93.333333333333314</v>
      </c>
      <c r="E35" s="145">
        <v>58.333333333333329</v>
      </c>
    </row>
    <row r="36" spans="1:5" ht="90">
      <c r="A36" s="166">
        <v>24</v>
      </c>
      <c r="B36" s="119" t="s">
        <v>335</v>
      </c>
      <c r="C36" s="38" t="s">
        <v>172</v>
      </c>
      <c r="D36" s="143">
        <v>90.666666666666657</v>
      </c>
      <c r="E36" s="145">
        <v>50</v>
      </c>
    </row>
    <row r="37" spans="1:5" ht="30">
      <c r="A37" s="166">
        <v>19</v>
      </c>
      <c r="B37" s="34" t="s">
        <v>151</v>
      </c>
      <c r="C37" s="38" t="s">
        <v>152</v>
      </c>
      <c r="D37" s="143">
        <v>88</v>
      </c>
      <c r="E37" s="145">
        <v>50</v>
      </c>
    </row>
    <row r="38" spans="1:5" ht="30">
      <c r="A38" s="166">
        <v>38</v>
      </c>
      <c r="B38" s="119" t="s">
        <v>347</v>
      </c>
      <c r="C38" s="321" t="s">
        <v>413</v>
      </c>
      <c r="D38" s="143">
        <v>88</v>
      </c>
      <c r="E38" s="145">
        <v>50</v>
      </c>
    </row>
    <row r="39" spans="1:5" ht="30">
      <c r="A39" s="166">
        <v>67</v>
      </c>
      <c r="B39" s="34" t="s">
        <v>363</v>
      </c>
      <c r="C39" s="38" t="s">
        <v>152</v>
      </c>
      <c r="D39" s="143">
        <v>88</v>
      </c>
      <c r="E39" s="145">
        <v>50</v>
      </c>
    </row>
    <row r="40" spans="1:5" ht="270">
      <c r="A40" s="166">
        <v>56</v>
      </c>
      <c r="B40" s="34" t="s">
        <v>356</v>
      </c>
      <c r="C40" s="38" t="s">
        <v>153</v>
      </c>
      <c r="D40" s="143">
        <v>86.666666666666686</v>
      </c>
      <c r="E40" s="145">
        <v>50</v>
      </c>
    </row>
    <row r="41" spans="1:5" ht="45">
      <c r="A41" s="165">
        <v>51</v>
      </c>
      <c r="B41" s="122" t="s">
        <v>371</v>
      </c>
      <c r="C41" s="39" t="s">
        <v>318</v>
      </c>
      <c r="D41" s="143">
        <v>86.666666666666657</v>
      </c>
      <c r="E41" s="145">
        <v>50</v>
      </c>
    </row>
    <row r="42" spans="1:5" ht="150">
      <c r="A42" s="166">
        <v>66</v>
      </c>
      <c r="B42" s="34" t="s">
        <v>362</v>
      </c>
      <c r="C42" s="38" t="s">
        <v>159</v>
      </c>
      <c r="D42" s="143">
        <v>82.666666666666686</v>
      </c>
      <c r="E42" s="145">
        <v>50</v>
      </c>
    </row>
    <row r="43" spans="1:5" ht="45">
      <c r="A43" s="166">
        <v>29</v>
      </c>
      <c r="B43" s="34" t="s">
        <v>339</v>
      </c>
      <c r="C43" s="321" t="s">
        <v>413</v>
      </c>
      <c r="D43" s="143">
        <v>82.666666666666657</v>
      </c>
      <c r="E43" s="145">
        <v>50</v>
      </c>
    </row>
    <row r="44" spans="1:5" ht="90">
      <c r="A44" s="167">
        <v>55</v>
      </c>
      <c r="B44" s="36" t="s">
        <v>355</v>
      </c>
      <c r="C44" s="117" t="s">
        <v>317</v>
      </c>
      <c r="D44" s="143">
        <v>82.666666666666657</v>
      </c>
      <c r="E44" s="145">
        <v>50</v>
      </c>
    </row>
    <row r="45" spans="1:5" ht="30">
      <c r="A45" s="166">
        <v>62</v>
      </c>
      <c r="B45" s="34" t="s">
        <v>267</v>
      </c>
      <c r="C45" s="38" t="s">
        <v>159</v>
      </c>
      <c r="D45" s="143">
        <v>81.333333333333329</v>
      </c>
      <c r="E45" s="145">
        <v>50</v>
      </c>
    </row>
    <row r="46" spans="1:5" ht="90">
      <c r="A46" s="166">
        <v>15</v>
      </c>
      <c r="B46" s="34" t="s">
        <v>328</v>
      </c>
      <c r="C46" s="38" t="s">
        <v>317</v>
      </c>
      <c r="D46" s="143">
        <v>80</v>
      </c>
      <c r="E46" s="145">
        <v>50</v>
      </c>
    </row>
    <row r="47" spans="1:5" ht="45">
      <c r="A47" s="166">
        <v>20</v>
      </c>
      <c r="B47" s="34" t="s">
        <v>331</v>
      </c>
      <c r="C47" s="38" t="s">
        <v>152</v>
      </c>
      <c r="D47" s="143">
        <v>80</v>
      </c>
      <c r="E47" s="145">
        <v>50</v>
      </c>
    </row>
    <row r="48" spans="1:5" ht="45">
      <c r="A48" s="166">
        <v>21</v>
      </c>
      <c r="B48" s="34" t="s">
        <v>332</v>
      </c>
      <c r="C48" s="38" t="s">
        <v>152</v>
      </c>
      <c r="D48" s="143">
        <v>80</v>
      </c>
      <c r="E48" s="145">
        <v>50</v>
      </c>
    </row>
    <row r="49" spans="1:5" ht="60">
      <c r="A49" s="165">
        <v>33</v>
      </c>
      <c r="B49" s="120" t="s">
        <v>160</v>
      </c>
      <c r="C49" s="126" t="s">
        <v>159</v>
      </c>
      <c r="D49" s="143">
        <v>77.333333333333329</v>
      </c>
      <c r="E49" s="145">
        <v>50</v>
      </c>
    </row>
    <row r="50" spans="1:5" ht="60">
      <c r="A50" s="166">
        <v>60</v>
      </c>
      <c r="B50" s="34" t="s">
        <v>360</v>
      </c>
      <c r="C50" s="38" t="s">
        <v>159</v>
      </c>
      <c r="D50" s="146">
        <v>77.333333333333329</v>
      </c>
      <c r="E50" s="145">
        <v>50</v>
      </c>
    </row>
    <row r="51" spans="1:5" ht="165">
      <c r="A51" s="165">
        <v>12</v>
      </c>
      <c r="B51" s="120" t="s">
        <v>366</v>
      </c>
      <c r="C51" s="39" t="s">
        <v>152</v>
      </c>
      <c r="D51" s="143">
        <v>70.666666666666671</v>
      </c>
      <c r="E51" s="145">
        <v>50</v>
      </c>
    </row>
    <row r="52" spans="1:5" ht="135">
      <c r="A52" s="166">
        <v>39</v>
      </c>
      <c r="B52" s="34" t="s">
        <v>348</v>
      </c>
      <c r="C52" s="38" t="s">
        <v>172</v>
      </c>
      <c r="D52" s="143">
        <v>69.333333333333329</v>
      </c>
      <c r="E52" s="145">
        <v>50</v>
      </c>
    </row>
    <row r="53" spans="1:5" ht="105">
      <c r="A53" s="165">
        <v>40</v>
      </c>
      <c r="B53" s="120" t="s">
        <v>365</v>
      </c>
      <c r="C53" s="39" t="s">
        <v>152</v>
      </c>
      <c r="D53" s="143">
        <v>69.333333333333329</v>
      </c>
      <c r="E53" s="145">
        <v>50</v>
      </c>
    </row>
    <row r="54" spans="1:5" ht="90">
      <c r="A54" s="166">
        <v>10</v>
      </c>
      <c r="B54" s="34" t="s">
        <v>322</v>
      </c>
      <c r="C54" s="38" t="s">
        <v>317</v>
      </c>
      <c r="D54" s="143">
        <v>88</v>
      </c>
      <c r="E54" s="145">
        <v>25</v>
      </c>
    </row>
    <row r="55" spans="1:5" ht="45">
      <c r="A55" s="165">
        <v>16</v>
      </c>
      <c r="B55" s="120" t="s">
        <v>375</v>
      </c>
      <c r="C55" s="123" t="s">
        <v>156</v>
      </c>
      <c r="D55" s="143">
        <v>88</v>
      </c>
      <c r="E55" s="145">
        <v>25</v>
      </c>
    </row>
    <row r="56" spans="1:5" ht="30">
      <c r="A56" s="166">
        <v>49</v>
      </c>
      <c r="B56" s="34" t="s">
        <v>352</v>
      </c>
      <c r="C56" s="38" t="s">
        <v>317</v>
      </c>
      <c r="D56" s="143">
        <v>88</v>
      </c>
      <c r="E56" s="145">
        <v>25</v>
      </c>
    </row>
    <row r="57" spans="1:5" ht="75">
      <c r="A57" s="166">
        <v>1</v>
      </c>
      <c r="B57" s="119" t="s">
        <v>314</v>
      </c>
      <c r="C57" s="38" t="s">
        <v>315</v>
      </c>
      <c r="D57" s="143">
        <v>85.333333333333314</v>
      </c>
      <c r="E57" s="145">
        <v>25</v>
      </c>
    </row>
    <row r="58" spans="1:5" ht="90">
      <c r="A58" s="166">
        <v>27</v>
      </c>
      <c r="B58" s="34" t="s">
        <v>337</v>
      </c>
      <c r="C58" s="38" t="s">
        <v>317</v>
      </c>
      <c r="D58" s="143">
        <v>84</v>
      </c>
      <c r="E58" s="145">
        <v>25</v>
      </c>
    </row>
    <row r="59" spans="1:5" ht="45">
      <c r="A59" s="166">
        <v>30</v>
      </c>
      <c r="B59" s="34" t="s">
        <v>340</v>
      </c>
      <c r="C59" s="38" t="s">
        <v>317</v>
      </c>
      <c r="D59" s="143">
        <v>78.666666666666671</v>
      </c>
      <c r="E59" s="145">
        <v>25</v>
      </c>
    </row>
    <row r="60" spans="1:5" ht="105">
      <c r="A60" s="166">
        <v>11</v>
      </c>
      <c r="B60" s="34" t="s">
        <v>323</v>
      </c>
      <c r="C60" s="38" t="s">
        <v>317</v>
      </c>
      <c r="D60" s="143">
        <v>76</v>
      </c>
      <c r="E60" s="145">
        <v>25</v>
      </c>
    </row>
    <row r="61" spans="1:5" ht="45">
      <c r="A61" s="166">
        <v>14</v>
      </c>
      <c r="B61" s="34" t="s">
        <v>327</v>
      </c>
      <c r="C61" s="321" t="s">
        <v>413</v>
      </c>
      <c r="D61" s="143">
        <v>76</v>
      </c>
      <c r="E61" s="145">
        <v>25</v>
      </c>
    </row>
    <row r="62" spans="1:5" ht="30">
      <c r="A62" s="166">
        <v>23</v>
      </c>
      <c r="B62" s="119" t="s">
        <v>334</v>
      </c>
      <c r="C62" s="321" t="s">
        <v>413</v>
      </c>
      <c r="D62" s="143">
        <v>74.666666666666657</v>
      </c>
      <c r="E62" s="145">
        <v>25</v>
      </c>
    </row>
    <row r="63" spans="1:5" ht="75">
      <c r="A63" s="166">
        <v>37</v>
      </c>
      <c r="B63" s="34" t="s">
        <v>346</v>
      </c>
      <c r="C63" s="35" t="s">
        <v>317</v>
      </c>
      <c r="D63" s="143">
        <v>72</v>
      </c>
      <c r="E63" s="145">
        <v>25</v>
      </c>
    </row>
    <row r="64" spans="1:5" ht="105">
      <c r="A64" s="165">
        <v>65</v>
      </c>
      <c r="B64" s="37" t="s">
        <v>361</v>
      </c>
      <c r="C64" s="38" t="s">
        <v>317</v>
      </c>
      <c r="D64" s="143">
        <v>72</v>
      </c>
      <c r="E64" s="145">
        <v>25</v>
      </c>
    </row>
    <row r="65" spans="1:5" ht="60">
      <c r="A65" s="166">
        <v>48</v>
      </c>
      <c r="B65" s="37" t="s">
        <v>351</v>
      </c>
      <c r="C65" s="38" t="s">
        <v>317</v>
      </c>
      <c r="D65" s="143">
        <v>64</v>
      </c>
      <c r="E65" s="145">
        <v>25</v>
      </c>
    </row>
    <row r="66" spans="1:5" ht="90">
      <c r="A66" s="166">
        <v>32</v>
      </c>
      <c r="B66" s="34" t="s">
        <v>342</v>
      </c>
      <c r="C66" s="38" t="s">
        <v>158</v>
      </c>
      <c r="D66" s="143">
        <v>56</v>
      </c>
      <c r="E66" s="145">
        <v>25</v>
      </c>
    </row>
    <row r="67" spans="1:5" ht="105">
      <c r="A67" s="165">
        <v>52</v>
      </c>
      <c r="B67" s="125" t="s">
        <v>376</v>
      </c>
      <c r="C67" s="39" t="s">
        <v>152</v>
      </c>
      <c r="D67" s="143">
        <v>72</v>
      </c>
      <c r="E67" s="145">
        <v>25</v>
      </c>
    </row>
    <row r="68" spans="1:5" ht="76" thickBot="1">
      <c r="A68" s="168">
        <v>58</v>
      </c>
      <c r="B68" s="169" t="s">
        <v>364</v>
      </c>
      <c r="C68" s="170" t="s">
        <v>152</v>
      </c>
      <c r="D68" s="171">
        <v>72</v>
      </c>
      <c r="E68" s="322">
        <v>25</v>
      </c>
    </row>
    <row r="69" spans="1:5">
      <c r="A69" s="172"/>
      <c r="B69" s="154"/>
      <c r="C69" s="155"/>
      <c r="D69" s="156"/>
      <c r="E69" s="157"/>
    </row>
    <row r="70" spans="1:5">
      <c r="A70" s="172"/>
      <c r="B70" s="154"/>
      <c r="C70" s="155"/>
      <c r="D70" s="156"/>
      <c r="E70" s="157"/>
    </row>
    <row r="71" spans="1:5">
      <c r="A71" s="172"/>
      <c r="B71" s="154"/>
      <c r="C71" s="155"/>
      <c r="D71" s="156"/>
      <c r="E71" s="157"/>
    </row>
    <row r="72" spans="1:5">
      <c r="A72" s="172"/>
      <c r="B72" s="154"/>
      <c r="C72" s="155"/>
      <c r="D72" s="156"/>
      <c r="E72" s="198">
        <f>AVERAGE(E2:E68)</f>
        <v>56.343283582089548</v>
      </c>
    </row>
    <row r="73" spans="1:5">
      <c r="A73" s="172"/>
      <c r="B73" s="154"/>
      <c r="C73" s="155"/>
      <c r="D73" s="156"/>
      <c r="E73" s="157"/>
    </row>
    <row r="74" spans="1:5">
      <c r="A74" s="172"/>
      <c r="B74" s="154"/>
      <c r="C74" s="155"/>
      <c r="D74" s="156"/>
      <c r="E74" s="157" t="s">
        <v>444</v>
      </c>
    </row>
  </sheetData>
  <autoFilter ref="A1:J1" xr:uid="{00000000-0009-0000-0000-00000E000000}">
    <sortState xmlns:xlrd2="http://schemas.microsoft.com/office/spreadsheetml/2017/richdata2" ref="A2:J68">
      <sortCondition descending="1" ref="E1:E68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4"/>
  <sheetViews>
    <sheetView zoomScale="25" zoomScaleNormal="25" zoomScalePageLayoutView="25" workbookViewId="0">
      <selection activeCell="AC11" sqref="AC11"/>
    </sheetView>
  </sheetViews>
  <sheetFormatPr baseColWidth="10" defaultRowHeight="14"/>
  <cols>
    <col min="1" max="1" width="11" style="150" bestFit="1" customWidth="1"/>
    <col min="2" max="3" width="10.83203125" style="150"/>
    <col min="4" max="5" width="11" style="150" bestFit="1" customWidth="1"/>
    <col min="6" max="16384" width="10.83203125" style="150"/>
  </cols>
  <sheetData>
    <row r="1" spans="1:5" ht="45">
      <c r="A1" s="162" t="s">
        <v>394</v>
      </c>
      <c r="B1" s="163" t="s">
        <v>220</v>
      </c>
      <c r="C1" s="163" t="s">
        <v>81</v>
      </c>
      <c r="D1" s="336" t="s">
        <v>395</v>
      </c>
      <c r="E1" s="164" t="s">
        <v>7</v>
      </c>
    </row>
    <row r="2" spans="1:5" ht="45">
      <c r="A2" s="165">
        <v>50</v>
      </c>
      <c r="B2" s="118" t="s">
        <v>265</v>
      </c>
      <c r="C2" s="123" t="s">
        <v>156</v>
      </c>
      <c r="D2" s="143">
        <v>100</v>
      </c>
      <c r="E2" s="145">
        <v>100</v>
      </c>
    </row>
    <row r="3" spans="1:5" ht="75">
      <c r="A3" s="166">
        <v>63</v>
      </c>
      <c r="B3" s="34" t="s">
        <v>359</v>
      </c>
      <c r="C3" s="38" t="s">
        <v>177</v>
      </c>
      <c r="D3" s="143">
        <v>100</v>
      </c>
      <c r="E3" s="145">
        <v>100</v>
      </c>
    </row>
    <row r="4" spans="1:5" ht="30">
      <c r="A4" s="165">
        <v>26</v>
      </c>
      <c r="B4" s="124" t="s">
        <v>264</v>
      </c>
      <c r="C4" s="39" t="s">
        <v>156</v>
      </c>
      <c r="D4" s="143">
        <v>98.666666666666657</v>
      </c>
      <c r="E4" s="145">
        <v>100</v>
      </c>
    </row>
    <row r="5" spans="1:5" ht="60">
      <c r="A5" s="166">
        <v>2</v>
      </c>
      <c r="B5" s="119" t="s">
        <v>316</v>
      </c>
      <c r="C5" s="38" t="s">
        <v>317</v>
      </c>
      <c r="D5" s="143">
        <v>94.666666666666657</v>
      </c>
      <c r="E5" s="145">
        <v>100</v>
      </c>
    </row>
    <row r="6" spans="1:5" ht="60">
      <c r="A6" s="166">
        <v>4</v>
      </c>
      <c r="B6" s="119" t="s">
        <v>319</v>
      </c>
      <c r="C6" s="38" t="s">
        <v>317</v>
      </c>
      <c r="D6" s="143">
        <v>93.333333333333314</v>
      </c>
      <c r="E6" s="145">
        <v>100</v>
      </c>
    </row>
    <row r="7" spans="1:5" ht="30">
      <c r="A7" s="165">
        <v>41</v>
      </c>
      <c r="B7" s="118" t="s">
        <v>373</v>
      </c>
      <c r="C7" s="39" t="s">
        <v>164</v>
      </c>
      <c r="D7" s="143">
        <v>92</v>
      </c>
      <c r="E7" s="145">
        <v>100</v>
      </c>
    </row>
    <row r="8" spans="1:5" ht="135">
      <c r="A8" s="166">
        <v>47</v>
      </c>
      <c r="B8" s="34" t="s">
        <v>350</v>
      </c>
      <c r="C8" s="38" t="s">
        <v>317</v>
      </c>
      <c r="D8" s="143">
        <v>92</v>
      </c>
      <c r="E8" s="145">
        <v>100</v>
      </c>
    </row>
    <row r="9" spans="1:5" ht="75">
      <c r="A9" s="167">
        <v>54</v>
      </c>
      <c r="B9" s="36" t="s">
        <v>354</v>
      </c>
      <c r="C9" s="117" t="s">
        <v>172</v>
      </c>
      <c r="D9" s="152">
        <v>92</v>
      </c>
      <c r="E9" s="145">
        <v>100</v>
      </c>
    </row>
    <row r="10" spans="1:5" ht="150">
      <c r="A10" s="166">
        <v>9</v>
      </c>
      <c r="B10" s="34" t="s">
        <v>321</v>
      </c>
      <c r="C10" s="38" t="s">
        <v>317</v>
      </c>
      <c r="D10" s="143">
        <v>90.666666666666686</v>
      </c>
      <c r="E10" s="145">
        <v>100</v>
      </c>
    </row>
    <row r="11" spans="1:5" ht="30">
      <c r="A11" s="166">
        <v>17</v>
      </c>
      <c r="B11" s="34" t="s">
        <v>329</v>
      </c>
      <c r="C11" s="321" t="s">
        <v>413</v>
      </c>
      <c r="D11" s="143">
        <v>90.666666666666657</v>
      </c>
      <c r="E11" s="145">
        <v>100</v>
      </c>
    </row>
    <row r="12" spans="1:5" ht="75">
      <c r="A12" s="166">
        <v>31</v>
      </c>
      <c r="B12" s="34" t="s">
        <v>341</v>
      </c>
      <c r="C12" s="38" t="s">
        <v>158</v>
      </c>
      <c r="D12" s="143">
        <v>90.666666666666657</v>
      </c>
      <c r="E12" s="145">
        <v>100</v>
      </c>
    </row>
    <row r="13" spans="1:5" ht="90">
      <c r="A13" s="166">
        <v>10</v>
      </c>
      <c r="B13" s="34" t="s">
        <v>322</v>
      </c>
      <c r="C13" s="38" t="s">
        <v>317</v>
      </c>
      <c r="D13" s="143">
        <v>88</v>
      </c>
      <c r="E13" s="145">
        <v>100</v>
      </c>
    </row>
    <row r="14" spans="1:5" ht="45">
      <c r="A14" s="165">
        <v>16</v>
      </c>
      <c r="B14" s="120" t="s">
        <v>375</v>
      </c>
      <c r="C14" s="123" t="s">
        <v>156</v>
      </c>
      <c r="D14" s="143">
        <v>88</v>
      </c>
      <c r="E14" s="145">
        <v>100</v>
      </c>
    </row>
    <row r="15" spans="1:5" ht="30">
      <c r="A15" s="166">
        <v>19</v>
      </c>
      <c r="B15" s="34" t="s">
        <v>151</v>
      </c>
      <c r="C15" s="38" t="s">
        <v>152</v>
      </c>
      <c r="D15" s="143">
        <v>88</v>
      </c>
      <c r="E15" s="145">
        <v>100</v>
      </c>
    </row>
    <row r="16" spans="1:5" ht="30">
      <c r="A16" s="166">
        <v>38</v>
      </c>
      <c r="B16" s="119" t="s">
        <v>347</v>
      </c>
      <c r="C16" s="321" t="s">
        <v>413</v>
      </c>
      <c r="D16" s="143">
        <v>88</v>
      </c>
      <c r="E16" s="145">
        <v>100</v>
      </c>
    </row>
    <row r="17" spans="1:5" ht="30">
      <c r="A17" s="166">
        <v>49</v>
      </c>
      <c r="B17" s="34" t="s">
        <v>352</v>
      </c>
      <c r="C17" s="38" t="s">
        <v>317</v>
      </c>
      <c r="D17" s="143">
        <v>88</v>
      </c>
      <c r="E17" s="145">
        <v>100</v>
      </c>
    </row>
    <row r="18" spans="1:5" ht="75">
      <c r="A18" s="166">
        <v>1</v>
      </c>
      <c r="B18" s="119" t="s">
        <v>314</v>
      </c>
      <c r="C18" s="38" t="s">
        <v>315</v>
      </c>
      <c r="D18" s="143">
        <v>85.333333333333314</v>
      </c>
      <c r="E18" s="145">
        <v>100</v>
      </c>
    </row>
    <row r="19" spans="1:5" ht="90">
      <c r="A19" s="166">
        <v>27</v>
      </c>
      <c r="B19" s="34" t="s">
        <v>337</v>
      </c>
      <c r="C19" s="38" t="s">
        <v>317</v>
      </c>
      <c r="D19" s="143">
        <v>84</v>
      </c>
      <c r="E19" s="145">
        <v>100</v>
      </c>
    </row>
    <row r="20" spans="1:5" ht="45">
      <c r="A20" s="166">
        <v>20</v>
      </c>
      <c r="B20" s="34" t="s">
        <v>331</v>
      </c>
      <c r="C20" s="38" t="s">
        <v>152</v>
      </c>
      <c r="D20" s="143">
        <v>80</v>
      </c>
      <c r="E20" s="145">
        <v>100</v>
      </c>
    </row>
    <row r="21" spans="1:5" ht="45">
      <c r="A21" s="166">
        <v>21</v>
      </c>
      <c r="B21" s="34" t="s">
        <v>332</v>
      </c>
      <c r="C21" s="38" t="s">
        <v>152</v>
      </c>
      <c r="D21" s="143">
        <v>80</v>
      </c>
      <c r="E21" s="145">
        <v>100</v>
      </c>
    </row>
    <row r="22" spans="1:5" ht="105">
      <c r="A22" s="165">
        <v>65</v>
      </c>
      <c r="B22" s="37" t="s">
        <v>361</v>
      </c>
      <c r="C22" s="38" t="s">
        <v>317</v>
      </c>
      <c r="D22" s="143">
        <v>72</v>
      </c>
      <c r="E22" s="145">
        <v>100</v>
      </c>
    </row>
    <row r="23" spans="1:5" ht="30">
      <c r="A23" s="166">
        <v>6</v>
      </c>
      <c r="B23" s="119" t="s">
        <v>320</v>
      </c>
      <c r="C23" s="38" t="s">
        <v>175</v>
      </c>
      <c r="D23" s="143">
        <v>93.333333333333314</v>
      </c>
      <c r="E23" s="145">
        <v>93.333333333333329</v>
      </c>
    </row>
    <row r="24" spans="1:5" ht="45">
      <c r="A24" s="166">
        <v>22</v>
      </c>
      <c r="B24" s="119" t="s">
        <v>333</v>
      </c>
      <c r="C24" s="38" t="s">
        <v>175</v>
      </c>
      <c r="D24" s="143">
        <v>93.333333333333314</v>
      </c>
      <c r="E24" s="145">
        <v>93.333333333333329</v>
      </c>
    </row>
    <row r="25" spans="1:5" ht="90">
      <c r="A25" s="167">
        <v>53</v>
      </c>
      <c r="B25" s="36" t="s">
        <v>353</v>
      </c>
      <c r="C25" s="117" t="s">
        <v>172</v>
      </c>
      <c r="D25" s="143">
        <v>93.333333333333314</v>
      </c>
      <c r="E25" s="145">
        <v>93.333333333333329</v>
      </c>
    </row>
    <row r="26" spans="1:5" ht="90">
      <c r="A26" s="166">
        <v>25</v>
      </c>
      <c r="B26" s="119" t="s">
        <v>336</v>
      </c>
      <c r="C26" s="38" t="s">
        <v>172</v>
      </c>
      <c r="D26" s="143">
        <v>92</v>
      </c>
      <c r="E26" s="145">
        <v>93.333333333333329</v>
      </c>
    </row>
    <row r="27" spans="1:5" ht="90">
      <c r="A27" s="166">
        <v>24</v>
      </c>
      <c r="B27" s="119" t="s">
        <v>335</v>
      </c>
      <c r="C27" s="38" t="s">
        <v>172</v>
      </c>
      <c r="D27" s="143">
        <v>90.666666666666657</v>
      </c>
      <c r="E27" s="145">
        <v>93.333333333333329</v>
      </c>
    </row>
    <row r="28" spans="1:5" ht="90">
      <c r="A28" s="166">
        <v>28</v>
      </c>
      <c r="B28" s="34" t="s">
        <v>338</v>
      </c>
      <c r="C28" s="38" t="s">
        <v>175</v>
      </c>
      <c r="D28" s="143">
        <v>89.333333333333314</v>
      </c>
      <c r="E28" s="145">
        <v>93.333333333333329</v>
      </c>
    </row>
    <row r="29" spans="1:5" ht="105">
      <c r="A29" s="166">
        <v>13</v>
      </c>
      <c r="B29" s="34" t="s">
        <v>324</v>
      </c>
      <c r="C29" s="38" t="s">
        <v>175</v>
      </c>
      <c r="D29" s="143">
        <v>86.666666666666686</v>
      </c>
      <c r="E29" s="145">
        <v>93.333333333333329</v>
      </c>
    </row>
    <row r="30" spans="1:5" ht="90">
      <c r="A30" s="167">
        <v>55</v>
      </c>
      <c r="B30" s="36" t="s">
        <v>355</v>
      </c>
      <c r="C30" s="117" t="s">
        <v>317</v>
      </c>
      <c r="D30" s="143">
        <v>82.666666666666657</v>
      </c>
      <c r="E30" s="145">
        <v>93.333333333333329</v>
      </c>
    </row>
    <row r="31" spans="1:5" ht="105">
      <c r="A31" s="166">
        <v>11</v>
      </c>
      <c r="B31" s="34" t="s">
        <v>323</v>
      </c>
      <c r="C31" s="38" t="s">
        <v>317</v>
      </c>
      <c r="D31" s="143">
        <v>76</v>
      </c>
      <c r="E31" s="145">
        <v>93.333333333333329</v>
      </c>
    </row>
    <row r="32" spans="1:5" ht="135">
      <c r="A32" s="166">
        <v>39</v>
      </c>
      <c r="B32" s="34" t="s">
        <v>348</v>
      </c>
      <c r="C32" s="38" t="s">
        <v>172</v>
      </c>
      <c r="D32" s="143">
        <v>69.333333333333329</v>
      </c>
      <c r="E32" s="145">
        <v>93.333333333333329</v>
      </c>
    </row>
    <row r="33" spans="1:5" ht="105">
      <c r="A33" s="165">
        <v>52</v>
      </c>
      <c r="B33" s="125" t="s">
        <v>376</v>
      </c>
      <c r="C33" s="39" t="s">
        <v>152</v>
      </c>
      <c r="D33" s="143">
        <v>72</v>
      </c>
      <c r="E33" s="145">
        <v>86.666666666666657</v>
      </c>
    </row>
    <row r="34" spans="1:5" ht="45">
      <c r="A34" s="165">
        <v>46</v>
      </c>
      <c r="B34" s="125" t="s">
        <v>369</v>
      </c>
      <c r="C34" s="39" t="s">
        <v>318</v>
      </c>
      <c r="D34" s="143">
        <v>92</v>
      </c>
      <c r="E34" s="145">
        <v>80</v>
      </c>
    </row>
    <row r="35" spans="1:5" ht="150">
      <c r="A35" s="166">
        <v>57</v>
      </c>
      <c r="B35" s="116" t="s">
        <v>357</v>
      </c>
      <c r="C35" s="38" t="s">
        <v>153</v>
      </c>
      <c r="D35" s="143">
        <v>90.666666666666686</v>
      </c>
      <c r="E35" s="145">
        <v>80</v>
      </c>
    </row>
    <row r="36" spans="1:5" ht="30">
      <c r="A36" s="165">
        <v>42</v>
      </c>
      <c r="B36" s="118" t="s">
        <v>277</v>
      </c>
      <c r="C36" s="39" t="s">
        <v>318</v>
      </c>
      <c r="D36" s="143">
        <v>90.666666666666657</v>
      </c>
      <c r="E36" s="145">
        <v>80</v>
      </c>
    </row>
    <row r="37" spans="1:5" ht="75">
      <c r="A37" s="165">
        <v>43</v>
      </c>
      <c r="B37" s="122" t="s">
        <v>368</v>
      </c>
      <c r="C37" s="39" t="s">
        <v>318</v>
      </c>
      <c r="D37" s="143">
        <v>90.666666666666657</v>
      </c>
      <c r="E37" s="145">
        <v>80</v>
      </c>
    </row>
    <row r="38" spans="1:5" ht="75">
      <c r="A38" s="166">
        <v>44</v>
      </c>
      <c r="B38" s="37" t="s">
        <v>349</v>
      </c>
      <c r="C38" s="38" t="s">
        <v>318</v>
      </c>
      <c r="D38" s="143">
        <v>90.666666666666657</v>
      </c>
      <c r="E38" s="145">
        <v>80</v>
      </c>
    </row>
    <row r="39" spans="1:5" ht="120">
      <c r="A39" s="165">
        <v>45</v>
      </c>
      <c r="B39" s="118" t="s">
        <v>370</v>
      </c>
      <c r="C39" s="39" t="s">
        <v>318</v>
      </c>
      <c r="D39" s="143">
        <v>90.666666666666657</v>
      </c>
      <c r="E39" s="145">
        <v>80</v>
      </c>
    </row>
    <row r="40" spans="1:5" ht="60">
      <c r="A40" s="165">
        <v>5</v>
      </c>
      <c r="B40" s="122" t="s">
        <v>291</v>
      </c>
      <c r="C40" s="39" t="s">
        <v>318</v>
      </c>
      <c r="D40" s="143">
        <v>89.333333333333314</v>
      </c>
      <c r="E40" s="145">
        <v>80</v>
      </c>
    </row>
    <row r="41" spans="1:5" ht="30">
      <c r="A41" s="166">
        <v>67</v>
      </c>
      <c r="B41" s="34" t="s">
        <v>363</v>
      </c>
      <c r="C41" s="38" t="s">
        <v>152</v>
      </c>
      <c r="D41" s="143">
        <v>88</v>
      </c>
      <c r="E41" s="145">
        <v>80</v>
      </c>
    </row>
    <row r="42" spans="1:5" ht="270">
      <c r="A42" s="166">
        <v>56</v>
      </c>
      <c r="B42" s="34" t="s">
        <v>356</v>
      </c>
      <c r="C42" s="38" t="s">
        <v>153</v>
      </c>
      <c r="D42" s="143">
        <v>86.666666666666686</v>
      </c>
      <c r="E42" s="145">
        <v>80</v>
      </c>
    </row>
    <row r="43" spans="1:5" ht="30">
      <c r="A43" s="166">
        <v>61</v>
      </c>
      <c r="B43" s="34" t="s">
        <v>269</v>
      </c>
      <c r="C43" s="38" t="s">
        <v>159</v>
      </c>
      <c r="D43" s="143">
        <v>86.666666666666686</v>
      </c>
      <c r="E43" s="145">
        <v>80</v>
      </c>
    </row>
    <row r="44" spans="1:5" ht="30">
      <c r="A44" s="166">
        <v>18</v>
      </c>
      <c r="B44" s="34" t="s">
        <v>330</v>
      </c>
      <c r="C44" s="38" t="s">
        <v>318</v>
      </c>
      <c r="D44" s="143">
        <v>86.666666666666657</v>
      </c>
      <c r="E44" s="145">
        <v>80</v>
      </c>
    </row>
    <row r="45" spans="1:5" ht="195">
      <c r="A45" s="166">
        <v>36</v>
      </c>
      <c r="B45" s="36" t="s">
        <v>325</v>
      </c>
      <c r="C45" s="38" t="s">
        <v>326</v>
      </c>
      <c r="D45" s="143">
        <v>86.666666666666657</v>
      </c>
      <c r="E45" s="145">
        <v>80</v>
      </c>
    </row>
    <row r="46" spans="1:5" ht="45">
      <c r="A46" s="165">
        <v>51</v>
      </c>
      <c r="B46" s="122" t="s">
        <v>371</v>
      </c>
      <c r="C46" s="39" t="s">
        <v>318</v>
      </c>
      <c r="D46" s="143">
        <v>86.666666666666657</v>
      </c>
      <c r="E46" s="145">
        <v>80</v>
      </c>
    </row>
    <row r="47" spans="1:5" ht="60">
      <c r="A47" s="166">
        <v>7</v>
      </c>
      <c r="B47" s="34" t="s">
        <v>290</v>
      </c>
      <c r="C47" s="38" t="s">
        <v>318</v>
      </c>
      <c r="D47" s="143">
        <v>83.999999999999986</v>
      </c>
      <c r="E47" s="145">
        <v>80</v>
      </c>
    </row>
    <row r="48" spans="1:5" ht="150">
      <c r="A48" s="166">
        <v>66</v>
      </c>
      <c r="B48" s="34" t="s">
        <v>362</v>
      </c>
      <c r="C48" s="38" t="s">
        <v>159</v>
      </c>
      <c r="D48" s="143">
        <v>82.666666666666686</v>
      </c>
      <c r="E48" s="145">
        <v>80</v>
      </c>
    </row>
    <row r="49" spans="1:5" ht="75">
      <c r="A49" s="166">
        <v>3</v>
      </c>
      <c r="B49" s="119" t="s">
        <v>272</v>
      </c>
      <c r="C49" s="38" t="s">
        <v>318</v>
      </c>
      <c r="D49" s="143">
        <v>82.666666666666657</v>
      </c>
      <c r="E49" s="145">
        <v>80</v>
      </c>
    </row>
    <row r="50" spans="1:5" ht="45">
      <c r="A50" s="166">
        <v>29</v>
      </c>
      <c r="B50" s="34" t="s">
        <v>339</v>
      </c>
      <c r="C50" s="321" t="s">
        <v>413</v>
      </c>
      <c r="D50" s="143">
        <v>82.666666666666657</v>
      </c>
      <c r="E50" s="145">
        <v>80</v>
      </c>
    </row>
    <row r="51" spans="1:5" ht="210">
      <c r="A51" s="166">
        <v>59</v>
      </c>
      <c r="B51" s="34" t="s">
        <v>358</v>
      </c>
      <c r="C51" s="38" t="s">
        <v>153</v>
      </c>
      <c r="D51" s="143">
        <v>82.666666666666657</v>
      </c>
      <c r="E51" s="145">
        <v>80</v>
      </c>
    </row>
    <row r="52" spans="1:5" ht="30">
      <c r="A52" s="166">
        <v>62</v>
      </c>
      <c r="B52" s="34" t="s">
        <v>267</v>
      </c>
      <c r="C52" s="38" t="s">
        <v>159</v>
      </c>
      <c r="D52" s="143">
        <v>81.333333333333329</v>
      </c>
      <c r="E52" s="145">
        <v>80</v>
      </c>
    </row>
    <row r="53" spans="1:5" ht="45">
      <c r="A53" s="166">
        <v>30</v>
      </c>
      <c r="B53" s="34" t="s">
        <v>340</v>
      </c>
      <c r="C53" s="38" t="s">
        <v>317</v>
      </c>
      <c r="D53" s="143">
        <v>78.666666666666671</v>
      </c>
      <c r="E53" s="145">
        <v>80</v>
      </c>
    </row>
    <row r="54" spans="1:5" ht="60">
      <c r="A54" s="165">
        <v>33</v>
      </c>
      <c r="B54" s="120" t="s">
        <v>160</v>
      </c>
      <c r="C54" s="126" t="s">
        <v>159</v>
      </c>
      <c r="D54" s="143">
        <v>77.333333333333329</v>
      </c>
      <c r="E54" s="145">
        <v>80</v>
      </c>
    </row>
    <row r="55" spans="1:5" ht="60">
      <c r="A55" s="166">
        <v>60</v>
      </c>
      <c r="B55" s="34" t="s">
        <v>360</v>
      </c>
      <c r="C55" s="38" t="s">
        <v>159</v>
      </c>
      <c r="D55" s="146">
        <v>77.333333333333329</v>
      </c>
      <c r="E55" s="145">
        <v>80</v>
      </c>
    </row>
    <row r="56" spans="1:5" ht="45">
      <c r="A56" s="166">
        <v>14</v>
      </c>
      <c r="B56" s="34" t="s">
        <v>327</v>
      </c>
      <c r="C56" s="321" t="s">
        <v>413</v>
      </c>
      <c r="D56" s="143">
        <v>76</v>
      </c>
      <c r="E56" s="145">
        <v>80</v>
      </c>
    </row>
    <row r="57" spans="1:5" ht="75">
      <c r="A57" s="166">
        <v>37</v>
      </c>
      <c r="B57" s="34" t="s">
        <v>346</v>
      </c>
      <c r="C57" s="35" t="s">
        <v>317</v>
      </c>
      <c r="D57" s="143">
        <v>72</v>
      </c>
      <c r="E57" s="145">
        <v>80</v>
      </c>
    </row>
    <row r="58" spans="1:5" ht="60">
      <c r="A58" s="166">
        <v>35</v>
      </c>
      <c r="B58" s="34" t="s">
        <v>345</v>
      </c>
      <c r="C58" s="38" t="s">
        <v>159</v>
      </c>
      <c r="D58" s="143">
        <v>70.666666666666671</v>
      </c>
      <c r="E58" s="145">
        <v>80</v>
      </c>
    </row>
    <row r="59" spans="1:5" ht="105">
      <c r="A59" s="165">
        <v>40</v>
      </c>
      <c r="B59" s="120" t="s">
        <v>365</v>
      </c>
      <c r="C59" s="39" t="s">
        <v>152</v>
      </c>
      <c r="D59" s="143">
        <v>69.333333333333329</v>
      </c>
      <c r="E59" s="145">
        <v>80</v>
      </c>
    </row>
    <row r="60" spans="1:5" ht="60">
      <c r="A60" s="166">
        <v>48</v>
      </c>
      <c r="B60" s="37" t="s">
        <v>351</v>
      </c>
      <c r="C60" s="38" t="s">
        <v>317</v>
      </c>
      <c r="D60" s="143">
        <v>64</v>
      </c>
      <c r="E60" s="145">
        <v>80</v>
      </c>
    </row>
    <row r="61" spans="1:5" ht="60">
      <c r="A61" s="166">
        <v>34</v>
      </c>
      <c r="B61" s="34" t="s">
        <v>343</v>
      </c>
      <c r="C61" s="38" t="s">
        <v>344</v>
      </c>
      <c r="D61" s="143">
        <v>80</v>
      </c>
      <c r="E61" s="145">
        <v>73.333333333333329</v>
      </c>
    </row>
    <row r="62" spans="1:5" ht="75">
      <c r="A62" s="165">
        <v>58</v>
      </c>
      <c r="B62" s="120" t="s">
        <v>364</v>
      </c>
      <c r="C62" s="39" t="s">
        <v>152</v>
      </c>
      <c r="D62" s="143">
        <v>72</v>
      </c>
      <c r="E62" s="145">
        <v>73.333333333333329</v>
      </c>
    </row>
    <row r="63" spans="1:5" ht="120">
      <c r="A63" s="165">
        <v>8</v>
      </c>
      <c r="B63" s="120" t="s">
        <v>374</v>
      </c>
      <c r="C63" s="321" t="s">
        <v>413</v>
      </c>
      <c r="D63" s="143">
        <v>77.333333333333329</v>
      </c>
      <c r="E63" s="145">
        <v>66.666666666666671</v>
      </c>
    </row>
    <row r="64" spans="1:5" ht="135">
      <c r="A64" s="165">
        <v>64</v>
      </c>
      <c r="B64" s="125" t="s">
        <v>372</v>
      </c>
      <c r="C64" s="39" t="s">
        <v>318</v>
      </c>
      <c r="D64" s="143">
        <v>82.666666666666657</v>
      </c>
      <c r="E64" s="145">
        <v>60</v>
      </c>
    </row>
    <row r="65" spans="1:5" ht="90">
      <c r="A65" s="166">
        <v>15</v>
      </c>
      <c r="B65" s="34" t="s">
        <v>328</v>
      </c>
      <c r="C65" s="38" t="s">
        <v>317</v>
      </c>
      <c r="D65" s="143">
        <v>80</v>
      </c>
      <c r="E65" s="145">
        <v>60</v>
      </c>
    </row>
    <row r="66" spans="1:5" ht="30">
      <c r="A66" s="166">
        <v>23</v>
      </c>
      <c r="B66" s="119" t="s">
        <v>334</v>
      </c>
      <c r="C66" s="321" t="s">
        <v>413</v>
      </c>
      <c r="D66" s="143">
        <v>74.666666666666657</v>
      </c>
      <c r="E66" s="145">
        <v>60</v>
      </c>
    </row>
    <row r="67" spans="1:5" ht="165">
      <c r="A67" s="165">
        <v>12</v>
      </c>
      <c r="B67" s="120" t="s">
        <v>366</v>
      </c>
      <c r="C67" s="39" t="s">
        <v>152</v>
      </c>
      <c r="D67" s="143">
        <v>70.666666666666671</v>
      </c>
      <c r="E67" s="145">
        <v>53.333333333333336</v>
      </c>
    </row>
    <row r="68" spans="1:5" ht="91" thickBot="1">
      <c r="A68" s="173">
        <v>32</v>
      </c>
      <c r="B68" s="44" t="s">
        <v>342</v>
      </c>
      <c r="C68" s="45" t="s">
        <v>158</v>
      </c>
      <c r="D68" s="171">
        <v>56</v>
      </c>
      <c r="E68" s="322">
        <v>53.333333333333336</v>
      </c>
    </row>
    <row r="69" spans="1:5">
      <c r="A69" s="172"/>
      <c r="B69" s="154"/>
      <c r="C69" s="155"/>
      <c r="D69" s="156"/>
      <c r="E69" s="157"/>
    </row>
    <row r="70" spans="1:5">
      <c r="A70" s="172"/>
      <c r="B70" s="154"/>
      <c r="C70" s="155"/>
      <c r="D70" s="156"/>
      <c r="E70" s="157"/>
    </row>
    <row r="71" spans="1:5">
      <c r="A71" s="172"/>
      <c r="B71" s="154"/>
      <c r="C71" s="155"/>
      <c r="D71" s="156"/>
      <c r="E71" s="157"/>
    </row>
    <row r="72" spans="1:5">
      <c r="A72" s="172"/>
      <c r="B72" s="154"/>
      <c r="C72" s="155"/>
      <c r="D72" s="156">
        <f>AVERAGE(D2:D68)</f>
        <v>84.258706467661682</v>
      </c>
      <c r="E72" s="198">
        <f>AVERAGE(E2:E68)</f>
        <v>86.268656716417922</v>
      </c>
    </row>
    <row r="73" spans="1:5">
      <c r="A73" s="172"/>
      <c r="B73" s="154"/>
      <c r="C73" s="155"/>
      <c r="D73" s="156"/>
      <c r="E73" s="157"/>
    </row>
    <row r="74" spans="1:5">
      <c r="A74" s="172"/>
      <c r="B74" s="154"/>
      <c r="C74" s="155"/>
      <c r="D74" s="156"/>
      <c r="E74" s="157" t="s">
        <v>445</v>
      </c>
    </row>
  </sheetData>
  <autoFilter ref="A1:K1" xr:uid="{00000000-0009-0000-0000-00000F000000}">
    <sortState xmlns:xlrd2="http://schemas.microsoft.com/office/spreadsheetml/2017/richdata2" ref="A2:K68">
      <sortCondition descending="1" ref="E1:E68"/>
    </sortState>
  </autoFilter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74"/>
  <sheetViews>
    <sheetView zoomScale="25" zoomScaleNormal="25" zoomScalePageLayoutView="25" workbookViewId="0">
      <selection activeCell="E54" sqref="E54:E67"/>
    </sheetView>
  </sheetViews>
  <sheetFormatPr baseColWidth="10" defaultRowHeight="14"/>
  <cols>
    <col min="1" max="1" width="11" style="150" bestFit="1" customWidth="1"/>
    <col min="2" max="3" width="10.83203125" style="150"/>
    <col min="4" max="5" width="11" style="150" bestFit="1" customWidth="1"/>
    <col min="6" max="16384" width="10.83203125" style="150"/>
  </cols>
  <sheetData>
    <row r="1" spans="1:5" ht="60">
      <c r="A1" s="162" t="s">
        <v>394</v>
      </c>
      <c r="B1" s="163" t="s">
        <v>220</v>
      </c>
      <c r="C1" s="163" t="s">
        <v>81</v>
      </c>
      <c r="D1" s="336" t="s">
        <v>395</v>
      </c>
      <c r="E1" s="164" t="s">
        <v>198</v>
      </c>
    </row>
    <row r="2" spans="1:5" ht="45">
      <c r="A2" s="165">
        <v>50</v>
      </c>
      <c r="B2" s="118" t="s">
        <v>265</v>
      </c>
      <c r="C2" s="123" t="s">
        <v>156</v>
      </c>
      <c r="D2" s="143">
        <v>100</v>
      </c>
      <c r="E2" s="145">
        <v>100</v>
      </c>
    </row>
    <row r="3" spans="1:5" ht="75">
      <c r="A3" s="166">
        <v>63</v>
      </c>
      <c r="B3" s="34" t="s">
        <v>359</v>
      </c>
      <c r="C3" s="38" t="s">
        <v>177</v>
      </c>
      <c r="D3" s="143">
        <v>100</v>
      </c>
      <c r="E3" s="145">
        <v>100</v>
      </c>
    </row>
    <row r="4" spans="1:5" ht="30">
      <c r="A4" s="165">
        <v>26</v>
      </c>
      <c r="B4" s="124" t="s">
        <v>264</v>
      </c>
      <c r="C4" s="39" t="s">
        <v>156</v>
      </c>
      <c r="D4" s="143">
        <v>98.666666666666657</v>
      </c>
      <c r="E4" s="145">
        <v>100</v>
      </c>
    </row>
    <row r="5" spans="1:5" ht="60">
      <c r="A5" s="166">
        <v>2</v>
      </c>
      <c r="B5" s="119" t="s">
        <v>316</v>
      </c>
      <c r="C5" s="38" t="s">
        <v>317</v>
      </c>
      <c r="D5" s="143">
        <v>94.666666666666657</v>
      </c>
      <c r="E5" s="145">
        <v>100</v>
      </c>
    </row>
    <row r="6" spans="1:5" ht="60">
      <c r="A6" s="166">
        <v>4</v>
      </c>
      <c r="B6" s="119" t="s">
        <v>319</v>
      </c>
      <c r="C6" s="38" t="s">
        <v>317</v>
      </c>
      <c r="D6" s="143">
        <v>93.333333333333314</v>
      </c>
      <c r="E6" s="145">
        <v>100</v>
      </c>
    </row>
    <row r="7" spans="1:5" ht="30">
      <c r="A7" s="166">
        <v>6</v>
      </c>
      <c r="B7" s="119" t="s">
        <v>320</v>
      </c>
      <c r="C7" s="38" t="s">
        <v>175</v>
      </c>
      <c r="D7" s="143">
        <v>93.333333333333314</v>
      </c>
      <c r="E7" s="145">
        <v>100</v>
      </c>
    </row>
    <row r="8" spans="1:5" ht="45">
      <c r="A8" s="166">
        <v>22</v>
      </c>
      <c r="B8" s="119" t="s">
        <v>333</v>
      </c>
      <c r="C8" s="38" t="s">
        <v>175</v>
      </c>
      <c r="D8" s="143">
        <v>93.333333333333314</v>
      </c>
      <c r="E8" s="145">
        <v>100</v>
      </c>
    </row>
    <row r="9" spans="1:5" ht="45">
      <c r="A9" s="165">
        <v>46</v>
      </c>
      <c r="B9" s="125" t="s">
        <v>369</v>
      </c>
      <c r="C9" s="39" t="s">
        <v>318</v>
      </c>
      <c r="D9" s="143">
        <v>92</v>
      </c>
      <c r="E9" s="145">
        <v>100</v>
      </c>
    </row>
    <row r="10" spans="1:5" ht="90">
      <c r="A10" s="166">
        <v>24</v>
      </c>
      <c r="B10" s="119" t="s">
        <v>335</v>
      </c>
      <c r="C10" s="38" t="s">
        <v>172</v>
      </c>
      <c r="D10" s="143">
        <v>90.666666666666657</v>
      </c>
      <c r="E10" s="145">
        <v>100</v>
      </c>
    </row>
    <row r="11" spans="1:5" ht="30">
      <c r="A11" s="165">
        <v>42</v>
      </c>
      <c r="B11" s="118" t="s">
        <v>277</v>
      </c>
      <c r="C11" s="39" t="s">
        <v>318</v>
      </c>
      <c r="D11" s="143">
        <v>90.666666666666657</v>
      </c>
      <c r="E11" s="145">
        <v>100</v>
      </c>
    </row>
    <row r="12" spans="1:5" ht="75">
      <c r="A12" s="165">
        <v>43</v>
      </c>
      <c r="B12" s="122" t="s">
        <v>368</v>
      </c>
      <c r="C12" s="39" t="s">
        <v>318</v>
      </c>
      <c r="D12" s="143">
        <v>90.666666666666657</v>
      </c>
      <c r="E12" s="145">
        <v>100</v>
      </c>
    </row>
    <row r="13" spans="1:5" ht="75">
      <c r="A13" s="166">
        <v>44</v>
      </c>
      <c r="B13" s="37" t="s">
        <v>349</v>
      </c>
      <c r="C13" s="38" t="s">
        <v>318</v>
      </c>
      <c r="D13" s="143">
        <v>90.666666666666657</v>
      </c>
      <c r="E13" s="145">
        <v>100</v>
      </c>
    </row>
    <row r="14" spans="1:5" ht="120">
      <c r="A14" s="165">
        <v>45</v>
      </c>
      <c r="B14" s="118" t="s">
        <v>370</v>
      </c>
      <c r="C14" s="39" t="s">
        <v>318</v>
      </c>
      <c r="D14" s="143">
        <v>90.666666666666657</v>
      </c>
      <c r="E14" s="145">
        <v>100</v>
      </c>
    </row>
    <row r="15" spans="1:5" ht="60">
      <c r="A15" s="165">
        <v>5</v>
      </c>
      <c r="B15" s="122" t="s">
        <v>291</v>
      </c>
      <c r="C15" s="39" t="s">
        <v>318</v>
      </c>
      <c r="D15" s="143">
        <v>89.333333333333314</v>
      </c>
      <c r="E15" s="145">
        <v>100</v>
      </c>
    </row>
    <row r="16" spans="1:5" ht="90">
      <c r="A16" s="166">
        <v>10</v>
      </c>
      <c r="B16" s="34" t="s">
        <v>322</v>
      </c>
      <c r="C16" s="38" t="s">
        <v>317</v>
      </c>
      <c r="D16" s="143">
        <v>88</v>
      </c>
      <c r="E16" s="145">
        <v>100</v>
      </c>
    </row>
    <row r="17" spans="1:5" ht="45">
      <c r="A17" s="165">
        <v>16</v>
      </c>
      <c r="B17" s="120" t="s">
        <v>375</v>
      </c>
      <c r="C17" s="123" t="s">
        <v>156</v>
      </c>
      <c r="D17" s="143">
        <v>88</v>
      </c>
      <c r="E17" s="145">
        <v>100</v>
      </c>
    </row>
    <row r="18" spans="1:5" ht="30">
      <c r="A18" s="166">
        <v>49</v>
      </c>
      <c r="B18" s="34" t="s">
        <v>352</v>
      </c>
      <c r="C18" s="38" t="s">
        <v>317</v>
      </c>
      <c r="D18" s="143">
        <v>88</v>
      </c>
      <c r="E18" s="145">
        <v>100</v>
      </c>
    </row>
    <row r="19" spans="1:5" ht="30">
      <c r="A19" s="166">
        <v>67</v>
      </c>
      <c r="B19" s="34" t="s">
        <v>363</v>
      </c>
      <c r="C19" s="38" t="s">
        <v>152</v>
      </c>
      <c r="D19" s="143">
        <v>88</v>
      </c>
      <c r="E19" s="145">
        <v>100</v>
      </c>
    </row>
    <row r="20" spans="1:5" ht="105">
      <c r="A20" s="166">
        <v>13</v>
      </c>
      <c r="B20" s="34" t="s">
        <v>324</v>
      </c>
      <c r="C20" s="38" t="s">
        <v>175</v>
      </c>
      <c r="D20" s="143">
        <v>86.666666666666686</v>
      </c>
      <c r="E20" s="145">
        <v>100</v>
      </c>
    </row>
    <row r="21" spans="1:5" ht="30">
      <c r="A21" s="166">
        <v>61</v>
      </c>
      <c r="B21" s="34" t="s">
        <v>269</v>
      </c>
      <c r="C21" s="38" t="s">
        <v>159</v>
      </c>
      <c r="D21" s="143">
        <v>86.666666666666686</v>
      </c>
      <c r="E21" s="145">
        <v>100</v>
      </c>
    </row>
    <row r="22" spans="1:5" ht="30">
      <c r="A22" s="166">
        <v>18</v>
      </c>
      <c r="B22" s="34" t="s">
        <v>330</v>
      </c>
      <c r="C22" s="38" t="s">
        <v>318</v>
      </c>
      <c r="D22" s="143">
        <v>86.666666666666657</v>
      </c>
      <c r="E22" s="145">
        <v>100</v>
      </c>
    </row>
    <row r="23" spans="1:5" ht="45">
      <c r="A23" s="165">
        <v>51</v>
      </c>
      <c r="B23" s="122" t="s">
        <v>371</v>
      </c>
      <c r="C23" s="39" t="s">
        <v>318</v>
      </c>
      <c r="D23" s="143">
        <v>86.666666666666657</v>
      </c>
      <c r="E23" s="145">
        <v>100</v>
      </c>
    </row>
    <row r="24" spans="1:5" ht="150">
      <c r="A24" s="166">
        <v>66</v>
      </c>
      <c r="B24" s="34" t="s">
        <v>362</v>
      </c>
      <c r="C24" s="38" t="s">
        <v>159</v>
      </c>
      <c r="D24" s="143">
        <v>82.666666666666686</v>
      </c>
      <c r="E24" s="145">
        <v>100</v>
      </c>
    </row>
    <row r="25" spans="1:5" ht="30">
      <c r="A25" s="166">
        <v>62</v>
      </c>
      <c r="B25" s="34" t="s">
        <v>267</v>
      </c>
      <c r="C25" s="38" t="s">
        <v>159</v>
      </c>
      <c r="D25" s="143">
        <v>81.333333333333329</v>
      </c>
      <c r="E25" s="145">
        <v>100</v>
      </c>
    </row>
    <row r="26" spans="1:5" ht="150">
      <c r="A26" s="166">
        <v>57</v>
      </c>
      <c r="B26" s="116" t="s">
        <v>357</v>
      </c>
      <c r="C26" s="38" t="s">
        <v>153</v>
      </c>
      <c r="D26" s="143">
        <v>90.666666666666686</v>
      </c>
      <c r="E26" s="145">
        <v>94.444444444444457</v>
      </c>
    </row>
    <row r="27" spans="1:5" ht="270">
      <c r="A27" s="166">
        <v>56</v>
      </c>
      <c r="B27" s="34" t="s">
        <v>356</v>
      </c>
      <c r="C27" s="38" t="s">
        <v>153</v>
      </c>
      <c r="D27" s="143">
        <v>86.666666666666686</v>
      </c>
      <c r="E27" s="145">
        <v>94.444444444444457</v>
      </c>
    </row>
    <row r="28" spans="1:5" ht="165">
      <c r="A28" s="165">
        <v>12</v>
      </c>
      <c r="B28" s="120" t="s">
        <v>366</v>
      </c>
      <c r="C28" s="39" t="s">
        <v>152</v>
      </c>
      <c r="D28" s="143">
        <v>70.666666666666671</v>
      </c>
      <c r="E28" s="145">
        <v>94.444444444444457</v>
      </c>
    </row>
    <row r="29" spans="1:5" ht="90">
      <c r="A29" s="167">
        <v>53</v>
      </c>
      <c r="B29" s="36" t="s">
        <v>353</v>
      </c>
      <c r="C29" s="117" t="s">
        <v>172</v>
      </c>
      <c r="D29" s="143">
        <v>93.333333333333314</v>
      </c>
      <c r="E29" s="145">
        <v>94.444444444444429</v>
      </c>
    </row>
    <row r="30" spans="1:5" ht="90">
      <c r="A30" s="166">
        <v>25</v>
      </c>
      <c r="B30" s="119" t="s">
        <v>336</v>
      </c>
      <c r="C30" s="38" t="s">
        <v>172</v>
      </c>
      <c r="D30" s="143">
        <v>92</v>
      </c>
      <c r="E30" s="145">
        <v>94.444444444444429</v>
      </c>
    </row>
    <row r="31" spans="1:5" ht="75">
      <c r="A31" s="166">
        <v>1</v>
      </c>
      <c r="B31" s="119" t="s">
        <v>314</v>
      </c>
      <c r="C31" s="38" t="s">
        <v>315</v>
      </c>
      <c r="D31" s="143">
        <v>85.333333333333314</v>
      </c>
      <c r="E31" s="145">
        <v>88.888888888888886</v>
      </c>
    </row>
    <row r="32" spans="1:5" ht="30">
      <c r="A32" s="165">
        <v>41</v>
      </c>
      <c r="B32" s="118" t="s">
        <v>373</v>
      </c>
      <c r="C32" s="39" t="s">
        <v>164</v>
      </c>
      <c r="D32" s="143">
        <v>92</v>
      </c>
      <c r="E32" s="145">
        <v>83.333333333333343</v>
      </c>
    </row>
    <row r="33" spans="1:5" ht="135">
      <c r="A33" s="166">
        <v>47</v>
      </c>
      <c r="B33" s="34" t="s">
        <v>350</v>
      </c>
      <c r="C33" s="38" t="s">
        <v>317</v>
      </c>
      <c r="D33" s="143">
        <v>92</v>
      </c>
      <c r="E33" s="145">
        <v>83.333333333333343</v>
      </c>
    </row>
    <row r="34" spans="1:5" ht="75">
      <c r="A34" s="167">
        <v>54</v>
      </c>
      <c r="B34" s="36" t="s">
        <v>354</v>
      </c>
      <c r="C34" s="117" t="s">
        <v>172</v>
      </c>
      <c r="D34" s="152">
        <v>92</v>
      </c>
      <c r="E34" s="145">
        <v>83.333333333333343</v>
      </c>
    </row>
    <row r="35" spans="1:5" ht="150">
      <c r="A35" s="166">
        <v>9</v>
      </c>
      <c r="B35" s="34" t="s">
        <v>321</v>
      </c>
      <c r="C35" s="38" t="s">
        <v>317</v>
      </c>
      <c r="D35" s="143">
        <v>90.666666666666686</v>
      </c>
      <c r="E35" s="145">
        <v>83.333333333333343</v>
      </c>
    </row>
    <row r="36" spans="1:5" ht="30">
      <c r="A36" s="166">
        <v>17</v>
      </c>
      <c r="B36" s="34" t="s">
        <v>329</v>
      </c>
      <c r="C36" s="321" t="s">
        <v>413</v>
      </c>
      <c r="D36" s="143">
        <v>90.666666666666657</v>
      </c>
      <c r="E36" s="145">
        <v>83.333333333333343</v>
      </c>
    </row>
    <row r="37" spans="1:5" ht="75">
      <c r="A37" s="166">
        <v>31</v>
      </c>
      <c r="B37" s="34" t="s">
        <v>341</v>
      </c>
      <c r="C37" s="38" t="s">
        <v>158</v>
      </c>
      <c r="D37" s="143">
        <v>90.666666666666657</v>
      </c>
      <c r="E37" s="145">
        <v>83.333333333333343</v>
      </c>
    </row>
    <row r="38" spans="1:5" ht="90">
      <c r="A38" s="166">
        <v>28</v>
      </c>
      <c r="B38" s="34" t="s">
        <v>338</v>
      </c>
      <c r="C38" s="38" t="s">
        <v>175</v>
      </c>
      <c r="D38" s="143">
        <v>89.333333333333314</v>
      </c>
      <c r="E38" s="145">
        <v>83.333333333333343</v>
      </c>
    </row>
    <row r="39" spans="1:5" ht="30">
      <c r="A39" s="166">
        <v>19</v>
      </c>
      <c r="B39" s="34" t="s">
        <v>151</v>
      </c>
      <c r="C39" s="38" t="s">
        <v>152</v>
      </c>
      <c r="D39" s="143">
        <v>88</v>
      </c>
      <c r="E39" s="145">
        <v>83.333333333333343</v>
      </c>
    </row>
    <row r="40" spans="1:5" ht="30">
      <c r="A40" s="166">
        <v>38</v>
      </c>
      <c r="B40" s="119" t="s">
        <v>347</v>
      </c>
      <c r="C40" s="321" t="s">
        <v>413</v>
      </c>
      <c r="D40" s="143">
        <v>88</v>
      </c>
      <c r="E40" s="145">
        <v>83.333333333333343</v>
      </c>
    </row>
    <row r="41" spans="1:5" ht="195">
      <c r="A41" s="166">
        <v>36</v>
      </c>
      <c r="B41" s="36" t="s">
        <v>325</v>
      </c>
      <c r="C41" s="38" t="s">
        <v>326</v>
      </c>
      <c r="D41" s="143">
        <v>86.666666666666657</v>
      </c>
      <c r="E41" s="145">
        <v>83.333333333333343</v>
      </c>
    </row>
    <row r="42" spans="1:5" ht="90">
      <c r="A42" s="166">
        <v>27</v>
      </c>
      <c r="B42" s="34" t="s">
        <v>337</v>
      </c>
      <c r="C42" s="38" t="s">
        <v>317</v>
      </c>
      <c r="D42" s="143">
        <v>84</v>
      </c>
      <c r="E42" s="145">
        <v>83.333333333333343</v>
      </c>
    </row>
    <row r="43" spans="1:5" ht="60">
      <c r="A43" s="166">
        <v>7</v>
      </c>
      <c r="B43" s="34" t="s">
        <v>290</v>
      </c>
      <c r="C43" s="38" t="s">
        <v>318</v>
      </c>
      <c r="D43" s="143">
        <v>83.999999999999986</v>
      </c>
      <c r="E43" s="145">
        <v>83.333333333333343</v>
      </c>
    </row>
    <row r="44" spans="1:5" ht="45">
      <c r="A44" s="166">
        <v>29</v>
      </c>
      <c r="B44" s="34" t="s">
        <v>339</v>
      </c>
      <c r="C44" s="321" t="s">
        <v>413</v>
      </c>
      <c r="D44" s="143">
        <v>82.666666666666657</v>
      </c>
      <c r="E44" s="145">
        <v>83.333333333333343</v>
      </c>
    </row>
    <row r="45" spans="1:5" ht="90">
      <c r="A45" s="167">
        <v>55</v>
      </c>
      <c r="B45" s="36" t="s">
        <v>355</v>
      </c>
      <c r="C45" s="117" t="s">
        <v>317</v>
      </c>
      <c r="D45" s="143">
        <v>82.666666666666657</v>
      </c>
      <c r="E45" s="145">
        <v>83.333333333333343</v>
      </c>
    </row>
    <row r="46" spans="1:5" ht="135">
      <c r="A46" s="165">
        <v>64</v>
      </c>
      <c r="B46" s="125" t="s">
        <v>372</v>
      </c>
      <c r="C46" s="39" t="s">
        <v>318</v>
      </c>
      <c r="D46" s="143">
        <v>82.666666666666657</v>
      </c>
      <c r="E46" s="145">
        <v>83.333333333333343</v>
      </c>
    </row>
    <row r="47" spans="1:5" ht="90">
      <c r="A47" s="166">
        <v>15</v>
      </c>
      <c r="B47" s="34" t="s">
        <v>328</v>
      </c>
      <c r="C47" s="38" t="s">
        <v>317</v>
      </c>
      <c r="D47" s="143">
        <v>80</v>
      </c>
      <c r="E47" s="145">
        <v>83.333333333333343</v>
      </c>
    </row>
    <row r="48" spans="1:5" ht="60">
      <c r="A48" s="166">
        <v>34</v>
      </c>
      <c r="B48" s="34" t="s">
        <v>343</v>
      </c>
      <c r="C48" s="38" t="s">
        <v>344</v>
      </c>
      <c r="D48" s="143">
        <v>80</v>
      </c>
      <c r="E48" s="145">
        <v>83.333333333333343</v>
      </c>
    </row>
    <row r="49" spans="1:5" ht="45">
      <c r="A49" s="166">
        <v>30</v>
      </c>
      <c r="B49" s="34" t="s">
        <v>340</v>
      </c>
      <c r="C49" s="38" t="s">
        <v>317</v>
      </c>
      <c r="D49" s="143">
        <v>78.666666666666671</v>
      </c>
      <c r="E49" s="145">
        <v>83.333333333333343</v>
      </c>
    </row>
    <row r="50" spans="1:5" ht="120">
      <c r="A50" s="165">
        <v>8</v>
      </c>
      <c r="B50" s="120" t="s">
        <v>374</v>
      </c>
      <c r="C50" s="321" t="s">
        <v>413</v>
      </c>
      <c r="D50" s="143">
        <v>77.333333333333329</v>
      </c>
      <c r="E50" s="145">
        <v>83.333333333333343</v>
      </c>
    </row>
    <row r="51" spans="1:5" ht="60">
      <c r="A51" s="165">
        <v>33</v>
      </c>
      <c r="B51" s="120" t="s">
        <v>160</v>
      </c>
      <c r="C51" s="126" t="s">
        <v>159</v>
      </c>
      <c r="D51" s="143">
        <v>77.333333333333329</v>
      </c>
      <c r="E51" s="145">
        <v>83.333333333333343</v>
      </c>
    </row>
    <row r="52" spans="1:5" ht="60">
      <c r="A52" s="166">
        <v>60</v>
      </c>
      <c r="B52" s="34" t="s">
        <v>360</v>
      </c>
      <c r="C52" s="38" t="s">
        <v>159</v>
      </c>
      <c r="D52" s="146">
        <v>77.333333333333329</v>
      </c>
      <c r="E52" s="145">
        <v>83.333333333333343</v>
      </c>
    </row>
    <row r="53" spans="1:5" ht="30">
      <c r="A53" s="166">
        <v>23</v>
      </c>
      <c r="B53" s="119" t="s">
        <v>334</v>
      </c>
      <c r="C53" s="321" t="s">
        <v>413</v>
      </c>
      <c r="D53" s="143">
        <v>74.666666666666657</v>
      </c>
      <c r="E53" s="145">
        <v>83.333333333333343</v>
      </c>
    </row>
    <row r="54" spans="1:5" ht="75">
      <c r="A54" s="166">
        <v>37</v>
      </c>
      <c r="B54" s="34" t="s">
        <v>346</v>
      </c>
      <c r="C54" s="35" t="s">
        <v>317</v>
      </c>
      <c r="D54" s="143">
        <v>72</v>
      </c>
      <c r="E54" s="145">
        <v>83.333333333333343</v>
      </c>
    </row>
    <row r="55" spans="1:5" ht="75">
      <c r="A55" s="165">
        <v>58</v>
      </c>
      <c r="B55" s="120" t="s">
        <v>364</v>
      </c>
      <c r="C55" s="39" t="s">
        <v>152</v>
      </c>
      <c r="D55" s="143">
        <v>72</v>
      </c>
      <c r="E55" s="145">
        <v>83.333333333333343</v>
      </c>
    </row>
    <row r="56" spans="1:5" ht="75">
      <c r="A56" s="166">
        <v>3</v>
      </c>
      <c r="B56" s="119" t="s">
        <v>272</v>
      </c>
      <c r="C56" s="38" t="s">
        <v>318</v>
      </c>
      <c r="D56" s="143">
        <v>82.666666666666657</v>
      </c>
      <c r="E56" s="146">
        <v>94.444444444444457</v>
      </c>
    </row>
    <row r="57" spans="1:5" ht="105">
      <c r="A57" s="166">
        <v>11</v>
      </c>
      <c r="B57" s="34" t="s">
        <v>323</v>
      </c>
      <c r="C57" s="38" t="s">
        <v>317</v>
      </c>
      <c r="D57" s="143">
        <v>76</v>
      </c>
      <c r="E57" s="145">
        <v>77.777777777777771</v>
      </c>
    </row>
    <row r="58" spans="1:5" ht="45">
      <c r="A58" s="166">
        <v>14</v>
      </c>
      <c r="B58" s="34" t="s">
        <v>327</v>
      </c>
      <c r="C58" s="321" t="s">
        <v>413</v>
      </c>
      <c r="D58" s="143">
        <v>76</v>
      </c>
      <c r="E58" s="145">
        <v>77.777777777777771</v>
      </c>
    </row>
    <row r="59" spans="1:5" ht="105">
      <c r="A59" s="165">
        <v>52</v>
      </c>
      <c r="B59" s="125" t="s">
        <v>376</v>
      </c>
      <c r="C59" s="39" t="s">
        <v>152</v>
      </c>
      <c r="D59" s="143">
        <v>72</v>
      </c>
      <c r="E59" s="145">
        <v>72.222222222222214</v>
      </c>
    </row>
    <row r="60" spans="1:5" ht="105">
      <c r="A60" s="165">
        <v>40</v>
      </c>
      <c r="B60" s="120" t="s">
        <v>365</v>
      </c>
      <c r="C60" s="39" t="s">
        <v>152</v>
      </c>
      <c r="D60" s="143">
        <v>69.333333333333329</v>
      </c>
      <c r="E60" s="145">
        <v>66.666666666666657</v>
      </c>
    </row>
    <row r="61" spans="1:5" ht="210">
      <c r="A61" s="166">
        <v>59</v>
      </c>
      <c r="B61" s="34" t="s">
        <v>358</v>
      </c>
      <c r="C61" s="38" t="s">
        <v>153</v>
      </c>
      <c r="D61" s="143">
        <v>82.666666666666657</v>
      </c>
      <c r="E61" s="145">
        <v>61.111111111111107</v>
      </c>
    </row>
    <row r="62" spans="1:5" ht="45">
      <c r="A62" s="166">
        <v>20</v>
      </c>
      <c r="B62" s="34" t="s">
        <v>331</v>
      </c>
      <c r="C62" s="38" t="s">
        <v>152</v>
      </c>
      <c r="D62" s="143">
        <v>80</v>
      </c>
      <c r="E62" s="145">
        <v>61.111111111111107</v>
      </c>
    </row>
    <row r="63" spans="1:5" ht="45">
      <c r="A63" s="166">
        <v>21</v>
      </c>
      <c r="B63" s="34" t="s">
        <v>332</v>
      </c>
      <c r="C63" s="38" t="s">
        <v>152</v>
      </c>
      <c r="D63" s="143">
        <v>80</v>
      </c>
      <c r="E63" s="145">
        <v>61.111111111111107</v>
      </c>
    </row>
    <row r="64" spans="1:5" ht="105">
      <c r="A64" s="165">
        <v>65</v>
      </c>
      <c r="B64" s="37" t="s">
        <v>361</v>
      </c>
      <c r="C64" s="38" t="s">
        <v>317</v>
      </c>
      <c r="D64" s="143">
        <v>72</v>
      </c>
      <c r="E64" s="145">
        <v>61.111111111111107</v>
      </c>
    </row>
    <row r="65" spans="1:5" ht="60">
      <c r="A65" s="166">
        <v>35</v>
      </c>
      <c r="B65" s="34" t="s">
        <v>345</v>
      </c>
      <c r="C65" s="38" t="s">
        <v>159</v>
      </c>
      <c r="D65" s="143">
        <v>70.666666666666671</v>
      </c>
      <c r="E65" s="190">
        <v>50</v>
      </c>
    </row>
    <row r="66" spans="1:5" ht="60">
      <c r="A66" s="166">
        <v>48</v>
      </c>
      <c r="B66" s="37" t="s">
        <v>351</v>
      </c>
      <c r="C66" s="38" t="s">
        <v>317</v>
      </c>
      <c r="D66" s="143">
        <v>64</v>
      </c>
      <c r="E66" s="145">
        <v>33.333333333333329</v>
      </c>
    </row>
    <row r="67" spans="1:5" ht="90">
      <c r="A67" s="166">
        <v>32</v>
      </c>
      <c r="B67" s="34" t="s">
        <v>342</v>
      </c>
      <c r="C67" s="38" t="s">
        <v>158</v>
      </c>
      <c r="D67" s="143">
        <v>56</v>
      </c>
      <c r="E67" s="145">
        <v>33.333333333333329</v>
      </c>
    </row>
    <row r="68" spans="1:5" ht="136" thickBot="1">
      <c r="A68" s="173">
        <v>39</v>
      </c>
      <c r="B68" s="44" t="s">
        <v>348</v>
      </c>
      <c r="C68" s="45" t="s">
        <v>172</v>
      </c>
      <c r="D68" s="171">
        <v>69.333333333333329</v>
      </c>
      <c r="E68" s="322">
        <v>16.666666666666664</v>
      </c>
    </row>
    <row r="69" spans="1:5">
      <c r="A69" s="172"/>
      <c r="B69" s="154"/>
      <c r="C69" s="155"/>
      <c r="D69" s="156"/>
      <c r="E69" s="157"/>
    </row>
    <row r="70" spans="1:5">
      <c r="A70" s="172"/>
      <c r="B70" s="154"/>
      <c r="C70" s="155"/>
      <c r="D70" s="156"/>
      <c r="E70" s="157"/>
    </row>
    <row r="71" spans="1:5">
      <c r="A71" s="172"/>
      <c r="B71" s="154"/>
      <c r="C71" s="155"/>
      <c r="D71" s="156"/>
      <c r="E71" s="157"/>
    </row>
    <row r="72" spans="1:5">
      <c r="A72" s="172"/>
      <c r="B72" s="154"/>
      <c r="C72" s="155"/>
      <c r="D72" s="156"/>
      <c r="E72" s="198">
        <f>AVERAGE(E2:E68)</f>
        <v>85.489220563847411</v>
      </c>
    </row>
    <row r="73" spans="1:5">
      <c r="A73" s="172"/>
      <c r="B73" s="154"/>
      <c r="C73" s="155"/>
      <c r="D73" s="156"/>
      <c r="E73" s="157"/>
    </row>
    <row r="74" spans="1:5">
      <c r="A74" s="172"/>
      <c r="B74" s="154"/>
      <c r="C74" s="155"/>
      <c r="D74" s="156"/>
      <c r="E74" s="157" t="s">
        <v>516</v>
      </c>
    </row>
  </sheetData>
  <autoFilter ref="A1:J1" xr:uid="{00000000-0009-0000-0000-000010000000}">
    <sortState xmlns:xlrd2="http://schemas.microsoft.com/office/spreadsheetml/2017/richdata2" ref="A2:J68">
      <sortCondition descending="1" ref="E1:E68"/>
    </sortState>
  </autoFilter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74"/>
  <sheetViews>
    <sheetView zoomScale="25" zoomScaleNormal="25" zoomScalePageLayoutView="25" workbookViewId="0">
      <selection sqref="A1:E1"/>
    </sheetView>
  </sheetViews>
  <sheetFormatPr baseColWidth="10" defaultRowHeight="15"/>
  <cols>
    <col min="1" max="1" width="11" style="46" bestFit="1" customWidth="1"/>
    <col min="2" max="3" width="10.83203125" style="46"/>
    <col min="4" max="5" width="11" style="46" bestFit="1" customWidth="1"/>
    <col min="6" max="16384" width="10.83203125" style="46"/>
  </cols>
  <sheetData>
    <row r="1" spans="1:5" ht="80">
      <c r="A1" s="64" t="s">
        <v>394</v>
      </c>
      <c r="B1" s="65" t="s">
        <v>220</v>
      </c>
      <c r="C1" s="65" t="s">
        <v>81</v>
      </c>
      <c r="D1" s="335" t="s">
        <v>395</v>
      </c>
      <c r="E1" s="66" t="s">
        <v>199</v>
      </c>
    </row>
    <row r="2" spans="1:5" ht="32">
      <c r="A2" s="67">
        <v>50</v>
      </c>
      <c r="B2" s="20" t="s">
        <v>265</v>
      </c>
      <c r="C2" s="3" t="s">
        <v>156</v>
      </c>
      <c r="D2" s="30">
        <v>100</v>
      </c>
      <c r="E2" s="326">
        <v>100</v>
      </c>
    </row>
    <row r="3" spans="1:5" ht="80">
      <c r="A3" s="68">
        <v>63</v>
      </c>
      <c r="B3" s="10" t="s">
        <v>359</v>
      </c>
      <c r="C3" s="9" t="s">
        <v>177</v>
      </c>
      <c r="D3" s="30">
        <v>100</v>
      </c>
      <c r="E3" s="326">
        <v>100</v>
      </c>
    </row>
    <row r="4" spans="1:5" ht="32">
      <c r="A4" s="67">
        <v>26</v>
      </c>
      <c r="B4" s="21" t="s">
        <v>264</v>
      </c>
      <c r="C4" s="17" t="s">
        <v>156</v>
      </c>
      <c r="D4" s="30">
        <v>98.666666666666657</v>
      </c>
      <c r="E4" s="326">
        <v>100</v>
      </c>
    </row>
    <row r="5" spans="1:5" ht="64">
      <c r="A5" s="68">
        <v>2</v>
      </c>
      <c r="B5" s="8" t="s">
        <v>316</v>
      </c>
      <c r="C5" s="9" t="s">
        <v>317</v>
      </c>
      <c r="D5" s="30">
        <v>94.666666666666657</v>
      </c>
      <c r="E5" s="326">
        <v>100</v>
      </c>
    </row>
    <row r="6" spans="1:5" ht="64">
      <c r="A6" s="68">
        <v>4</v>
      </c>
      <c r="B6" s="8" t="s">
        <v>319</v>
      </c>
      <c r="C6" s="9" t="s">
        <v>317</v>
      </c>
      <c r="D6" s="30">
        <v>93.333333333333314</v>
      </c>
      <c r="E6" s="326">
        <v>100</v>
      </c>
    </row>
    <row r="7" spans="1:5" ht="32">
      <c r="A7" s="68">
        <v>6</v>
      </c>
      <c r="B7" s="8" t="s">
        <v>320</v>
      </c>
      <c r="C7" s="9" t="s">
        <v>175</v>
      </c>
      <c r="D7" s="30">
        <v>93.333333333333314</v>
      </c>
      <c r="E7" s="326">
        <v>100</v>
      </c>
    </row>
    <row r="8" spans="1:5" ht="48">
      <c r="A8" s="68">
        <v>22</v>
      </c>
      <c r="B8" s="8" t="s">
        <v>333</v>
      </c>
      <c r="C8" s="9" t="s">
        <v>175</v>
      </c>
      <c r="D8" s="30">
        <v>93.333333333333314</v>
      </c>
      <c r="E8" s="326">
        <v>100</v>
      </c>
    </row>
    <row r="9" spans="1:5" ht="64">
      <c r="A9" s="69">
        <v>53</v>
      </c>
      <c r="B9" s="11" t="s">
        <v>353</v>
      </c>
      <c r="C9" s="14" t="s">
        <v>172</v>
      </c>
      <c r="D9" s="30">
        <v>93.333333333333314</v>
      </c>
      <c r="E9" s="326">
        <v>100</v>
      </c>
    </row>
    <row r="10" spans="1:5" ht="80">
      <c r="A10" s="68">
        <v>25</v>
      </c>
      <c r="B10" s="8" t="s">
        <v>336</v>
      </c>
      <c r="C10" s="9" t="s">
        <v>172</v>
      </c>
      <c r="D10" s="30">
        <v>92</v>
      </c>
      <c r="E10" s="326">
        <v>100</v>
      </c>
    </row>
    <row r="11" spans="1:5" ht="32">
      <c r="A11" s="67">
        <v>41</v>
      </c>
      <c r="B11" s="20" t="s">
        <v>373</v>
      </c>
      <c r="C11" s="17" t="s">
        <v>164</v>
      </c>
      <c r="D11" s="30">
        <v>92</v>
      </c>
      <c r="E11" s="326">
        <v>100</v>
      </c>
    </row>
    <row r="12" spans="1:5" ht="48">
      <c r="A12" s="67">
        <v>46</v>
      </c>
      <c r="B12" s="18" t="s">
        <v>369</v>
      </c>
      <c r="C12" s="17" t="s">
        <v>318</v>
      </c>
      <c r="D12" s="30">
        <v>92</v>
      </c>
      <c r="E12" s="326">
        <v>100</v>
      </c>
    </row>
    <row r="13" spans="1:5" ht="128">
      <c r="A13" s="68">
        <v>47</v>
      </c>
      <c r="B13" s="10" t="s">
        <v>350</v>
      </c>
      <c r="C13" s="9" t="s">
        <v>317</v>
      </c>
      <c r="D13" s="30">
        <v>92</v>
      </c>
      <c r="E13" s="326">
        <v>100</v>
      </c>
    </row>
    <row r="14" spans="1:5" ht="80">
      <c r="A14" s="69">
        <v>54</v>
      </c>
      <c r="B14" s="11" t="s">
        <v>354</v>
      </c>
      <c r="C14" s="14" t="s">
        <v>172</v>
      </c>
      <c r="D14" s="327">
        <v>92</v>
      </c>
      <c r="E14" s="326">
        <v>100</v>
      </c>
    </row>
    <row r="15" spans="1:5" ht="144">
      <c r="A15" s="68">
        <v>57</v>
      </c>
      <c r="B15" s="15" t="s">
        <v>357</v>
      </c>
      <c r="C15" s="9" t="s">
        <v>153</v>
      </c>
      <c r="D15" s="30">
        <v>90.666666666666686</v>
      </c>
      <c r="E15" s="326">
        <v>100</v>
      </c>
    </row>
    <row r="16" spans="1:5" ht="96">
      <c r="A16" s="68">
        <v>24</v>
      </c>
      <c r="B16" s="8" t="s">
        <v>335</v>
      </c>
      <c r="C16" s="9" t="s">
        <v>172</v>
      </c>
      <c r="D16" s="30">
        <v>90.666666666666657</v>
      </c>
      <c r="E16" s="326">
        <v>100</v>
      </c>
    </row>
    <row r="17" spans="1:5" ht="80">
      <c r="A17" s="68">
        <v>31</v>
      </c>
      <c r="B17" s="10" t="s">
        <v>341</v>
      </c>
      <c r="C17" s="9" t="s">
        <v>158</v>
      </c>
      <c r="D17" s="30">
        <v>90.666666666666657</v>
      </c>
      <c r="E17" s="326">
        <v>100</v>
      </c>
    </row>
    <row r="18" spans="1:5" ht="80">
      <c r="A18" s="68">
        <v>44</v>
      </c>
      <c r="B18" s="13" t="s">
        <v>349</v>
      </c>
      <c r="C18" s="9" t="s">
        <v>318</v>
      </c>
      <c r="D18" s="30">
        <v>90.666666666666657</v>
      </c>
      <c r="E18" s="326">
        <v>100</v>
      </c>
    </row>
    <row r="19" spans="1:5" ht="96">
      <c r="A19" s="68">
        <v>28</v>
      </c>
      <c r="B19" s="10" t="s">
        <v>338</v>
      </c>
      <c r="C19" s="9" t="s">
        <v>175</v>
      </c>
      <c r="D19" s="30">
        <v>89.333333333333314</v>
      </c>
      <c r="E19" s="326">
        <v>100</v>
      </c>
    </row>
    <row r="20" spans="1:5" ht="80">
      <c r="A20" s="68">
        <v>10</v>
      </c>
      <c r="B20" s="10" t="s">
        <v>322</v>
      </c>
      <c r="C20" s="9" t="s">
        <v>317</v>
      </c>
      <c r="D20" s="30">
        <v>88</v>
      </c>
      <c r="E20" s="326">
        <v>100</v>
      </c>
    </row>
    <row r="21" spans="1:5" ht="48">
      <c r="A21" s="67">
        <v>16</v>
      </c>
      <c r="B21" s="16" t="s">
        <v>375</v>
      </c>
      <c r="C21" s="3" t="s">
        <v>156</v>
      </c>
      <c r="D21" s="30">
        <v>88</v>
      </c>
      <c r="E21" s="326">
        <v>100</v>
      </c>
    </row>
    <row r="22" spans="1:5" ht="16">
      <c r="A22" s="68">
        <v>19</v>
      </c>
      <c r="B22" s="10" t="s">
        <v>151</v>
      </c>
      <c r="C22" s="9" t="s">
        <v>152</v>
      </c>
      <c r="D22" s="30">
        <v>88</v>
      </c>
      <c r="E22" s="326">
        <v>100</v>
      </c>
    </row>
    <row r="23" spans="1:5" ht="32">
      <c r="A23" s="68">
        <v>38</v>
      </c>
      <c r="B23" s="8" t="s">
        <v>347</v>
      </c>
      <c r="C23" s="328" t="s">
        <v>413</v>
      </c>
      <c r="D23" s="30">
        <v>88</v>
      </c>
      <c r="E23" s="326">
        <v>100</v>
      </c>
    </row>
    <row r="24" spans="1:5" ht="32">
      <c r="A24" s="68">
        <v>49</v>
      </c>
      <c r="B24" s="10" t="s">
        <v>352</v>
      </c>
      <c r="C24" s="9" t="s">
        <v>317</v>
      </c>
      <c r="D24" s="30">
        <v>88</v>
      </c>
      <c r="E24" s="326">
        <v>100</v>
      </c>
    </row>
    <row r="25" spans="1:5" ht="32">
      <c r="A25" s="68">
        <v>67</v>
      </c>
      <c r="B25" s="10" t="s">
        <v>363</v>
      </c>
      <c r="C25" s="9" t="s">
        <v>152</v>
      </c>
      <c r="D25" s="30">
        <v>88</v>
      </c>
      <c r="E25" s="326">
        <v>100</v>
      </c>
    </row>
    <row r="26" spans="1:5" ht="208">
      <c r="A26" s="68">
        <v>56</v>
      </c>
      <c r="B26" s="10" t="s">
        <v>356</v>
      </c>
      <c r="C26" s="9" t="s">
        <v>153</v>
      </c>
      <c r="D26" s="30">
        <v>86.666666666666686</v>
      </c>
      <c r="E26" s="326">
        <v>100</v>
      </c>
    </row>
    <row r="27" spans="1:5" ht="192">
      <c r="A27" s="68">
        <v>36</v>
      </c>
      <c r="B27" s="11" t="s">
        <v>325</v>
      </c>
      <c r="C27" s="9" t="s">
        <v>326</v>
      </c>
      <c r="D27" s="30">
        <v>86.666666666666657</v>
      </c>
      <c r="E27" s="326">
        <v>100</v>
      </c>
    </row>
    <row r="28" spans="1:5" ht="64">
      <c r="A28" s="68">
        <v>1</v>
      </c>
      <c r="B28" s="8" t="s">
        <v>314</v>
      </c>
      <c r="C28" s="9" t="s">
        <v>315</v>
      </c>
      <c r="D28" s="30">
        <v>85.333333333333314</v>
      </c>
      <c r="E28" s="326">
        <v>100</v>
      </c>
    </row>
    <row r="29" spans="1:5" ht="96">
      <c r="A29" s="68">
        <v>27</v>
      </c>
      <c r="B29" s="10" t="s">
        <v>337</v>
      </c>
      <c r="C29" s="9" t="s">
        <v>317</v>
      </c>
      <c r="D29" s="30">
        <v>84</v>
      </c>
      <c r="E29" s="326">
        <v>100</v>
      </c>
    </row>
    <row r="30" spans="1:5" ht="224">
      <c r="A30" s="68">
        <v>59</v>
      </c>
      <c r="B30" s="10" t="s">
        <v>358</v>
      </c>
      <c r="C30" s="9" t="s">
        <v>153</v>
      </c>
      <c r="D30" s="30">
        <v>82.666666666666657</v>
      </c>
      <c r="E30" s="326">
        <v>100</v>
      </c>
    </row>
    <row r="31" spans="1:5" ht="144">
      <c r="A31" s="67">
        <v>64</v>
      </c>
      <c r="B31" s="18" t="s">
        <v>372</v>
      </c>
      <c r="C31" s="17" t="s">
        <v>318</v>
      </c>
      <c r="D31" s="30">
        <v>82.666666666666657</v>
      </c>
      <c r="E31" s="326">
        <v>100</v>
      </c>
    </row>
    <row r="32" spans="1:5" ht="96">
      <c r="A32" s="68">
        <v>15</v>
      </c>
      <c r="B32" s="10" t="s">
        <v>328</v>
      </c>
      <c r="C32" s="9" t="s">
        <v>317</v>
      </c>
      <c r="D32" s="30">
        <v>80</v>
      </c>
      <c r="E32" s="326">
        <v>100</v>
      </c>
    </row>
    <row r="33" spans="1:5" ht="48">
      <c r="A33" s="68">
        <v>20</v>
      </c>
      <c r="B33" s="10" t="s">
        <v>331</v>
      </c>
      <c r="C33" s="9" t="s">
        <v>152</v>
      </c>
      <c r="D33" s="30">
        <v>80</v>
      </c>
      <c r="E33" s="326">
        <v>100</v>
      </c>
    </row>
    <row r="34" spans="1:5" ht="48">
      <c r="A34" s="68">
        <v>21</v>
      </c>
      <c r="B34" s="10" t="s">
        <v>332</v>
      </c>
      <c r="C34" s="9" t="s">
        <v>152</v>
      </c>
      <c r="D34" s="30">
        <v>80</v>
      </c>
      <c r="E34" s="326">
        <v>100</v>
      </c>
    </row>
    <row r="35" spans="1:5" ht="32">
      <c r="A35" s="68">
        <v>23</v>
      </c>
      <c r="B35" s="8" t="s">
        <v>334</v>
      </c>
      <c r="C35" s="328" t="s">
        <v>413</v>
      </c>
      <c r="D35" s="30">
        <v>74.666666666666657</v>
      </c>
      <c r="E35" s="326">
        <v>100</v>
      </c>
    </row>
    <row r="36" spans="1:5" ht="144">
      <c r="A36" s="68">
        <v>39</v>
      </c>
      <c r="B36" s="10" t="s">
        <v>348</v>
      </c>
      <c r="C36" s="9" t="s">
        <v>172</v>
      </c>
      <c r="D36" s="30">
        <v>69.333333333333329</v>
      </c>
      <c r="E36" s="326">
        <v>100</v>
      </c>
    </row>
    <row r="37" spans="1:5" ht="144">
      <c r="A37" s="68">
        <v>9</v>
      </c>
      <c r="B37" s="10" t="s">
        <v>321</v>
      </c>
      <c r="C37" s="9" t="s">
        <v>317</v>
      </c>
      <c r="D37" s="30">
        <v>90.666666666666686</v>
      </c>
      <c r="E37" s="326">
        <v>93.333333333333329</v>
      </c>
    </row>
    <row r="38" spans="1:5" ht="32">
      <c r="A38" s="68">
        <v>17</v>
      </c>
      <c r="B38" s="10" t="s">
        <v>329</v>
      </c>
      <c r="C38" s="328" t="s">
        <v>413</v>
      </c>
      <c r="D38" s="30">
        <v>90.666666666666657</v>
      </c>
      <c r="E38" s="326">
        <v>93.333333333333329</v>
      </c>
    </row>
    <row r="39" spans="1:5" ht="32">
      <c r="A39" s="67">
        <v>42</v>
      </c>
      <c r="B39" s="20" t="s">
        <v>277</v>
      </c>
      <c r="C39" s="17" t="s">
        <v>318</v>
      </c>
      <c r="D39" s="30">
        <v>90.666666666666657</v>
      </c>
      <c r="E39" s="326">
        <v>93.333333333333329</v>
      </c>
    </row>
    <row r="40" spans="1:5" ht="80">
      <c r="A40" s="67">
        <v>43</v>
      </c>
      <c r="B40" s="19" t="s">
        <v>368</v>
      </c>
      <c r="C40" s="17" t="s">
        <v>318</v>
      </c>
      <c r="D40" s="30">
        <v>90.666666666666657</v>
      </c>
      <c r="E40" s="326">
        <v>93.333333333333329</v>
      </c>
    </row>
    <row r="41" spans="1:5" ht="112">
      <c r="A41" s="67">
        <v>45</v>
      </c>
      <c r="B41" s="20" t="s">
        <v>370</v>
      </c>
      <c r="C41" s="17" t="s">
        <v>318</v>
      </c>
      <c r="D41" s="30">
        <v>90.666666666666657</v>
      </c>
      <c r="E41" s="326">
        <v>93.333333333333329</v>
      </c>
    </row>
    <row r="42" spans="1:5" ht="64">
      <c r="A42" s="67">
        <v>5</v>
      </c>
      <c r="B42" s="19" t="s">
        <v>291</v>
      </c>
      <c r="C42" s="17" t="s">
        <v>318</v>
      </c>
      <c r="D42" s="30">
        <v>89.333333333333314</v>
      </c>
      <c r="E42" s="326">
        <v>93.333333333333329</v>
      </c>
    </row>
    <row r="43" spans="1:5" ht="48">
      <c r="A43" s="67">
        <v>51</v>
      </c>
      <c r="B43" s="19" t="s">
        <v>371</v>
      </c>
      <c r="C43" s="17" t="s">
        <v>318</v>
      </c>
      <c r="D43" s="30">
        <v>86.666666666666657</v>
      </c>
      <c r="E43" s="326">
        <v>93.333333333333329</v>
      </c>
    </row>
    <row r="44" spans="1:5" ht="80">
      <c r="A44" s="68">
        <v>3</v>
      </c>
      <c r="B44" s="8" t="s">
        <v>272</v>
      </c>
      <c r="C44" s="9" t="s">
        <v>318</v>
      </c>
      <c r="D44" s="30">
        <v>82.666666666666657</v>
      </c>
      <c r="E44" s="326">
        <v>93.333333333333329</v>
      </c>
    </row>
    <row r="45" spans="1:5" ht="48">
      <c r="A45" s="68">
        <v>29</v>
      </c>
      <c r="B45" s="10" t="s">
        <v>339</v>
      </c>
      <c r="C45" s="328" t="s">
        <v>413</v>
      </c>
      <c r="D45" s="30">
        <v>82.666666666666657</v>
      </c>
      <c r="E45" s="326">
        <v>93.333333333333329</v>
      </c>
    </row>
    <row r="46" spans="1:5" ht="48">
      <c r="A46" s="68">
        <v>30</v>
      </c>
      <c r="B46" s="10" t="s">
        <v>340</v>
      </c>
      <c r="C46" s="9" t="s">
        <v>317</v>
      </c>
      <c r="D46" s="30">
        <v>78.666666666666671</v>
      </c>
      <c r="E46" s="326">
        <v>93.333333333333329</v>
      </c>
    </row>
    <row r="47" spans="1:5" ht="48">
      <c r="A47" s="68">
        <v>14</v>
      </c>
      <c r="B47" s="10" t="s">
        <v>327</v>
      </c>
      <c r="C47" s="328" t="s">
        <v>413</v>
      </c>
      <c r="D47" s="30">
        <v>76</v>
      </c>
      <c r="E47" s="326">
        <v>93.333333333333329</v>
      </c>
    </row>
    <row r="48" spans="1:5" ht="64">
      <c r="A48" s="68">
        <v>7</v>
      </c>
      <c r="B48" s="10" t="s">
        <v>290</v>
      </c>
      <c r="C48" s="9" t="s">
        <v>318</v>
      </c>
      <c r="D48" s="30">
        <v>83.999999999999986</v>
      </c>
      <c r="E48" s="326">
        <v>86.666666666666657</v>
      </c>
    </row>
    <row r="49" spans="1:5" ht="128">
      <c r="A49" s="67">
        <v>8</v>
      </c>
      <c r="B49" s="16" t="s">
        <v>374</v>
      </c>
      <c r="C49" s="328" t="s">
        <v>413</v>
      </c>
      <c r="D49" s="30">
        <v>77.333333333333329</v>
      </c>
      <c r="E49" s="326">
        <v>86.666666666666657</v>
      </c>
    </row>
    <row r="50" spans="1:5" ht="32">
      <c r="A50" s="68">
        <v>18</v>
      </c>
      <c r="B50" s="10" t="s">
        <v>330</v>
      </c>
      <c r="C50" s="9" t="s">
        <v>318</v>
      </c>
      <c r="D50" s="30">
        <v>86.666666666666657</v>
      </c>
      <c r="E50" s="326">
        <v>80</v>
      </c>
    </row>
    <row r="51" spans="1:5" ht="96">
      <c r="A51" s="69">
        <v>55</v>
      </c>
      <c r="B51" s="11" t="s">
        <v>355</v>
      </c>
      <c r="C51" s="14" t="s">
        <v>317</v>
      </c>
      <c r="D51" s="30">
        <v>82.666666666666657</v>
      </c>
      <c r="E51" s="326">
        <v>80</v>
      </c>
    </row>
    <row r="52" spans="1:5" ht="48">
      <c r="A52" s="68">
        <v>48</v>
      </c>
      <c r="B52" s="13" t="s">
        <v>351</v>
      </c>
      <c r="C52" s="9" t="s">
        <v>317</v>
      </c>
      <c r="D52" s="30">
        <v>64</v>
      </c>
      <c r="E52" s="326">
        <v>80</v>
      </c>
    </row>
    <row r="53" spans="1:5" ht="96">
      <c r="A53" s="67">
        <v>52</v>
      </c>
      <c r="B53" s="18" t="s">
        <v>376</v>
      </c>
      <c r="C53" s="17" t="s">
        <v>152</v>
      </c>
      <c r="D53" s="30">
        <v>72</v>
      </c>
      <c r="E53" s="326">
        <v>80</v>
      </c>
    </row>
    <row r="54" spans="1:5" ht="112">
      <c r="A54" s="68">
        <v>13</v>
      </c>
      <c r="B54" s="10" t="s">
        <v>324</v>
      </c>
      <c r="C54" s="9" t="s">
        <v>175</v>
      </c>
      <c r="D54" s="30">
        <v>86.666666666666686</v>
      </c>
      <c r="E54" s="326">
        <v>73.333333333333329</v>
      </c>
    </row>
    <row r="55" spans="1:5" ht="32">
      <c r="A55" s="68">
        <v>61</v>
      </c>
      <c r="B55" s="10" t="s">
        <v>269</v>
      </c>
      <c r="C55" s="9" t="s">
        <v>159</v>
      </c>
      <c r="D55" s="30">
        <v>86.666666666666686</v>
      </c>
      <c r="E55" s="326">
        <v>73.333333333333329</v>
      </c>
    </row>
    <row r="56" spans="1:5" ht="128">
      <c r="A56" s="68">
        <v>66</v>
      </c>
      <c r="B56" s="10" t="s">
        <v>362</v>
      </c>
      <c r="C56" s="9" t="s">
        <v>159</v>
      </c>
      <c r="D56" s="30">
        <v>82.666666666666686</v>
      </c>
      <c r="E56" s="326">
        <v>73.333333333333329</v>
      </c>
    </row>
    <row r="57" spans="1:5" ht="32">
      <c r="A57" s="68">
        <v>62</v>
      </c>
      <c r="B57" s="10" t="s">
        <v>267</v>
      </c>
      <c r="C57" s="9" t="s">
        <v>159</v>
      </c>
      <c r="D57" s="30">
        <v>81.333333333333329</v>
      </c>
      <c r="E57" s="326">
        <v>73.333333333333329</v>
      </c>
    </row>
    <row r="58" spans="1:5" ht="64">
      <c r="A58" s="68">
        <v>34</v>
      </c>
      <c r="B58" s="10" t="s">
        <v>343</v>
      </c>
      <c r="C58" s="9" t="s">
        <v>344</v>
      </c>
      <c r="D58" s="30">
        <v>80</v>
      </c>
      <c r="E58" s="326">
        <v>73.333333333333329</v>
      </c>
    </row>
    <row r="59" spans="1:5" ht="64">
      <c r="A59" s="67">
        <v>33</v>
      </c>
      <c r="B59" s="16" t="s">
        <v>160</v>
      </c>
      <c r="C59" s="1" t="s">
        <v>159</v>
      </c>
      <c r="D59" s="30">
        <v>77.333333333333329</v>
      </c>
      <c r="E59" s="326">
        <v>73.333333333333329</v>
      </c>
    </row>
    <row r="60" spans="1:5" ht="64">
      <c r="A60" s="68">
        <v>60</v>
      </c>
      <c r="B60" s="10" t="s">
        <v>360</v>
      </c>
      <c r="C60" s="9" t="s">
        <v>159</v>
      </c>
      <c r="D60" s="29">
        <v>77.333333333333329</v>
      </c>
      <c r="E60" s="326">
        <v>73.333333333333329</v>
      </c>
    </row>
    <row r="61" spans="1:5" ht="96">
      <c r="A61" s="68">
        <v>11</v>
      </c>
      <c r="B61" s="10" t="s">
        <v>323</v>
      </c>
      <c r="C61" s="9" t="s">
        <v>317</v>
      </c>
      <c r="D61" s="30">
        <v>76</v>
      </c>
      <c r="E61" s="326">
        <v>73.333333333333329</v>
      </c>
    </row>
    <row r="62" spans="1:5" ht="64">
      <c r="A62" s="68">
        <v>35</v>
      </c>
      <c r="B62" s="10" t="s">
        <v>345</v>
      </c>
      <c r="C62" s="9" t="s">
        <v>159</v>
      </c>
      <c r="D62" s="30">
        <v>70.666666666666671</v>
      </c>
      <c r="E62" s="326">
        <v>73.333333333333329</v>
      </c>
    </row>
    <row r="63" spans="1:5" ht="80">
      <c r="A63" s="67">
        <v>58</v>
      </c>
      <c r="B63" s="16" t="s">
        <v>364</v>
      </c>
      <c r="C63" s="17" t="s">
        <v>152</v>
      </c>
      <c r="D63" s="30">
        <v>72</v>
      </c>
      <c r="E63" s="326">
        <v>73.333333333333329</v>
      </c>
    </row>
    <row r="64" spans="1:5" ht="96">
      <c r="A64" s="67">
        <v>65</v>
      </c>
      <c r="B64" s="13" t="s">
        <v>361</v>
      </c>
      <c r="C64" s="9" t="s">
        <v>317</v>
      </c>
      <c r="D64" s="30">
        <v>72</v>
      </c>
      <c r="E64" s="326">
        <v>66.666666666666657</v>
      </c>
    </row>
    <row r="65" spans="1:5" ht="96">
      <c r="A65" s="68">
        <v>32</v>
      </c>
      <c r="B65" s="10" t="s">
        <v>342</v>
      </c>
      <c r="C65" s="9" t="s">
        <v>158</v>
      </c>
      <c r="D65" s="30">
        <v>56</v>
      </c>
      <c r="E65" s="326">
        <v>66.666666666666657</v>
      </c>
    </row>
    <row r="66" spans="1:5" ht="80">
      <c r="A66" s="68">
        <v>37</v>
      </c>
      <c r="B66" s="10" t="s">
        <v>346</v>
      </c>
      <c r="C66" s="12" t="s">
        <v>317</v>
      </c>
      <c r="D66" s="30">
        <v>72</v>
      </c>
      <c r="E66" s="326">
        <v>60</v>
      </c>
    </row>
    <row r="67" spans="1:5" ht="160">
      <c r="A67" s="67">
        <v>12</v>
      </c>
      <c r="B67" s="16" t="s">
        <v>366</v>
      </c>
      <c r="C67" s="17" t="s">
        <v>152</v>
      </c>
      <c r="D67" s="30">
        <v>70.666666666666671</v>
      </c>
      <c r="E67" s="326">
        <v>46.666666666666664</v>
      </c>
    </row>
    <row r="68" spans="1:5" ht="113" thickBot="1">
      <c r="A68" s="70">
        <v>40</v>
      </c>
      <c r="B68" s="71" t="s">
        <v>365</v>
      </c>
      <c r="C68" s="72" t="s">
        <v>152</v>
      </c>
      <c r="D68" s="59">
        <v>69.333333333333329</v>
      </c>
      <c r="E68" s="329">
        <v>46.666666666666664</v>
      </c>
    </row>
    <row r="69" spans="1:5">
      <c r="A69" s="63"/>
      <c r="B69" s="22"/>
      <c r="C69" s="23"/>
      <c r="D69" s="48"/>
      <c r="E69" s="47"/>
    </row>
    <row r="70" spans="1:5">
      <c r="A70" s="63"/>
      <c r="B70" s="22"/>
      <c r="C70" s="23"/>
      <c r="D70" s="48"/>
      <c r="E70" s="47"/>
    </row>
    <row r="71" spans="1:5">
      <c r="A71" s="63"/>
      <c r="B71" s="22"/>
      <c r="C71" s="23"/>
      <c r="D71" s="48"/>
      <c r="E71" s="47"/>
    </row>
    <row r="72" spans="1:5">
      <c r="A72" s="63"/>
      <c r="B72" s="22"/>
      <c r="C72" s="23"/>
      <c r="D72" s="48"/>
      <c r="E72" s="330">
        <f>AVERAGE(E2:E68)</f>
        <v>90.149253731343251</v>
      </c>
    </row>
    <row r="73" spans="1:5">
      <c r="A73" s="63"/>
      <c r="B73" s="22"/>
      <c r="C73" s="23"/>
      <c r="D73" s="48"/>
      <c r="E73" s="47"/>
    </row>
    <row r="74" spans="1:5">
      <c r="A74" s="63"/>
      <c r="B74" s="22"/>
      <c r="C74" s="23"/>
      <c r="D74" s="48"/>
      <c r="E74" s="47" t="s">
        <v>446</v>
      </c>
    </row>
  </sheetData>
  <autoFilter ref="A1:E1" xr:uid="{00000000-0009-0000-0000-000011000000}">
    <sortState xmlns:xlrd2="http://schemas.microsoft.com/office/spreadsheetml/2017/richdata2" ref="A2:E68">
      <sortCondition descending="1" ref="E1:E68"/>
    </sortState>
  </autoFilter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85"/>
  <sheetViews>
    <sheetView zoomScale="25" zoomScaleNormal="25" zoomScalePageLayoutView="25" workbookViewId="0">
      <selection activeCell="V63" sqref="V63"/>
    </sheetView>
  </sheetViews>
  <sheetFormatPr baseColWidth="10" defaultRowHeight="14"/>
  <cols>
    <col min="1" max="1" width="11.1640625" style="150" bestFit="1" customWidth="1"/>
    <col min="2" max="2" width="32.83203125" style="150" customWidth="1"/>
    <col min="3" max="3" width="11.33203125" style="150" bestFit="1" customWidth="1"/>
    <col min="4" max="4" width="13.1640625" style="150" bestFit="1" customWidth="1"/>
    <col min="5" max="5" width="10.83203125" style="150" customWidth="1"/>
    <col min="6" max="8" width="12.1640625" style="150" bestFit="1" customWidth="1"/>
    <col min="9" max="9" width="12.6640625" style="150" customWidth="1"/>
    <col min="10" max="10" width="11.1640625" style="150" bestFit="1" customWidth="1"/>
    <col min="11" max="14" width="10.83203125" style="150"/>
    <col min="15" max="16" width="12" style="150" bestFit="1" customWidth="1"/>
    <col min="17" max="17" width="11" style="150" bestFit="1" customWidth="1"/>
    <col min="18" max="16384" width="10.83203125" style="150"/>
  </cols>
  <sheetData>
    <row r="1" spans="1:10" s="161" customFormat="1" ht="45" customHeight="1">
      <c r="A1" s="40" t="s">
        <v>394</v>
      </c>
      <c r="B1" s="323" t="s">
        <v>220</v>
      </c>
      <c r="C1" s="147" t="s">
        <v>81</v>
      </c>
      <c r="D1" s="148" t="s">
        <v>409</v>
      </c>
      <c r="E1" s="149" t="s">
        <v>3</v>
      </c>
      <c r="F1" s="149" t="s">
        <v>196</v>
      </c>
      <c r="G1" s="149" t="s">
        <v>197</v>
      </c>
      <c r="H1" s="149" t="s">
        <v>198</v>
      </c>
      <c r="I1" s="149" t="s">
        <v>7</v>
      </c>
      <c r="J1" s="149" t="s">
        <v>199</v>
      </c>
    </row>
    <row r="2" spans="1:10" ht="15">
      <c r="A2" s="115">
        <v>50</v>
      </c>
      <c r="B2" s="118" t="s">
        <v>265</v>
      </c>
      <c r="C2" s="123" t="s">
        <v>156</v>
      </c>
      <c r="D2" s="143">
        <v>100</v>
      </c>
      <c r="E2" s="145">
        <v>100</v>
      </c>
      <c r="F2" s="145">
        <v>100</v>
      </c>
      <c r="G2" s="145">
        <v>100</v>
      </c>
      <c r="H2" s="145">
        <v>100</v>
      </c>
      <c r="I2" s="145">
        <v>100</v>
      </c>
      <c r="J2" s="145">
        <v>100</v>
      </c>
    </row>
    <row r="3" spans="1:10" ht="30">
      <c r="A3" s="151">
        <v>63</v>
      </c>
      <c r="B3" s="34" t="s">
        <v>359</v>
      </c>
      <c r="C3" s="38" t="s">
        <v>177</v>
      </c>
      <c r="D3" s="143">
        <v>100</v>
      </c>
      <c r="E3" s="145">
        <v>100</v>
      </c>
      <c r="F3" s="145">
        <v>100</v>
      </c>
      <c r="G3" s="145">
        <v>100</v>
      </c>
      <c r="H3" s="145">
        <v>100</v>
      </c>
      <c r="I3" s="145">
        <v>100</v>
      </c>
      <c r="J3" s="145">
        <v>100</v>
      </c>
    </row>
    <row r="4" spans="1:10" ht="15">
      <c r="A4" s="115">
        <v>26</v>
      </c>
      <c r="B4" s="124" t="s">
        <v>264</v>
      </c>
      <c r="C4" s="39" t="s">
        <v>156</v>
      </c>
      <c r="D4" s="143">
        <v>98.666666666666657</v>
      </c>
      <c r="E4" s="145">
        <v>100</v>
      </c>
      <c r="F4" s="145">
        <v>100</v>
      </c>
      <c r="G4" s="145">
        <v>91.666666666666657</v>
      </c>
      <c r="H4" s="145">
        <v>100</v>
      </c>
      <c r="I4" s="145">
        <v>100</v>
      </c>
      <c r="J4" s="145">
        <v>100</v>
      </c>
    </row>
    <row r="5" spans="1:10" ht="30">
      <c r="A5" s="115">
        <v>2</v>
      </c>
      <c r="B5" s="119" t="s">
        <v>316</v>
      </c>
      <c r="C5" s="38" t="s">
        <v>317</v>
      </c>
      <c r="D5" s="143">
        <v>94.666666666666657</v>
      </c>
      <c r="E5" s="145">
        <v>100</v>
      </c>
      <c r="F5" s="145">
        <v>100</v>
      </c>
      <c r="G5" s="145">
        <v>66.666666666666657</v>
      </c>
      <c r="H5" s="145">
        <v>100</v>
      </c>
      <c r="I5" s="145">
        <v>100</v>
      </c>
      <c r="J5" s="145">
        <v>100</v>
      </c>
    </row>
    <row r="6" spans="1:10" ht="30">
      <c r="A6" s="115">
        <v>4</v>
      </c>
      <c r="B6" s="119" t="s">
        <v>319</v>
      </c>
      <c r="C6" s="38" t="s">
        <v>317</v>
      </c>
      <c r="D6" s="143">
        <v>93.333333333333314</v>
      </c>
      <c r="E6" s="145">
        <v>100</v>
      </c>
      <c r="F6" s="145">
        <v>100</v>
      </c>
      <c r="G6" s="145">
        <v>58.333333333333329</v>
      </c>
      <c r="H6" s="145">
        <v>100</v>
      </c>
      <c r="I6" s="145">
        <v>100</v>
      </c>
      <c r="J6" s="145">
        <v>100</v>
      </c>
    </row>
    <row r="7" spans="1:10" ht="15">
      <c r="A7" s="115">
        <v>6</v>
      </c>
      <c r="B7" s="119" t="s">
        <v>320</v>
      </c>
      <c r="C7" s="38" t="s">
        <v>175</v>
      </c>
      <c r="D7" s="143">
        <v>93.333333333333314</v>
      </c>
      <c r="E7" s="145">
        <v>100</v>
      </c>
      <c r="F7" s="145">
        <v>100</v>
      </c>
      <c r="G7" s="145">
        <v>66.666666666666657</v>
      </c>
      <c r="H7" s="145">
        <v>100</v>
      </c>
      <c r="I7" s="145">
        <v>93.333333333333329</v>
      </c>
      <c r="J7" s="145">
        <v>100</v>
      </c>
    </row>
    <row r="8" spans="1:10" ht="15">
      <c r="A8" s="115">
        <v>22</v>
      </c>
      <c r="B8" s="119" t="s">
        <v>333</v>
      </c>
      <c r="C8" s="38" t="s">
        <v>175</v>
      </c>
      <c r="D8" s="143">
        <v>93.333333333333314</v>
      </c>
      <c r="E8" s="145">
        <v>100</v>
      </c>
      <c r="F8" s="145">
        <v>100</v>
      </c>
      <c r="G8" s="145">
        <v>66.666666666666657</v>
      </c>
      <c r="H8" s="145">
        <v>100</v>
      </c>
      <c r="I8" s="145">
        <v>93.333333333333329</v>
      </c>
      <c r="J8" s="145">
        <v>100</v>
      </c>
    </row>
    <row r="9" spans="1:10" ht="30">
      <c r="A9" s="115">
        <v>53</v>
      </c>
      <c r="B9" s="36" t="s">
        <v>353</v>
      </c>
      <c r="C9" s="117" t="s">
        <v>172</v>
      </c>
      <c r="D9" s="143">
        <v>93.333333333333314</v>
      </c>
      <c r="E9" s="145">
        <v>100</v>
      </c>
      <c r="F9" s="145">
        <v>100</v>
      </c>
      <c r="G9" s="145">
        <v>75</v>
      </c>
      <c r="H9" s="145">
        <v>94.444444444444429</v>
      </c>
      <c r="I9" s="145">
        <v>93.333333333333329</v>
      </c>
      <c r="J9" s="145">
        <v>100</v>
      </c>
    </row>
    <row r="10" spans="1:10" ht="30">
      <c r="A10" s="115">
        <v>25</v>
      </c>
      <c r="B10" s="119" t="s">
        <v>336</v>
      </c>
      <c r="C10" s="38" t="s">
        <v>172</v>
      </c>
      <c r="D10" s="143">
        <v>92</v>
      </c>
      <c r="E10" s="145">
        <v>100</v>
      </c>
      <c r="F10" s="145">
        <v>100</v>
      </c>
      <c r="G10" s="145">
        <v>66.666666666666657</v>
      </c>
      <c r="H10" s="145">
        <v>94.444444444444429</v>
      </c>
      <c r="I10" s="145">
        <v>93.333333333333329</v>
      </c>
      <c r="J10" s="145">
        <v>100</v>
      </c>
    </row>
    <row r="11" spans="1:10" ht="15">
      <c r="A11" s="115">
        <v>41</v>
      </c>
      <c r="B11" s="118" t="s">
        <v>373</v>
      </c>
      <c r="C11" s="39" t="s">
        <v>164</v>
      </c>
      <c r="D11" s="143">
        <v>92</v>
      </c>
      <c r="E11" s="145">
        <v>100</v>
      </c>
      <c r="F11" s="145">
        <v>100</v>
      </c>
      <c r="G11" s="145">
        <v>75</v>
      </c>
      <c r="H11" s="145">
        <v>83.333333333333343</v>
      </c>
      <c r="I11" s="145">
        <v>100</v>
      </c>
      <c r="J11" s="145">
        <v>100</v>
      </c>
    </row>
    <row r="12" spans="1:10" ht="15">
      <c r="A12" s="115">
        <v>46</v>
      </c>
      <c r="B12" s="125" t="s">
        <v>369</v>
      </c>
      <c r="C12" s="39" t="s">
        <v>318</v>
      </c>
      <c r="D12" s="143">
        <v>92</v>
      </c>
      <c r="E12" s="145">
        <v>100</v>
      </c>
      <c r="F12" s="145">
        <v>100</v>
      </c>
      <c r="G12" s="145">
        <v>75</v>
      </c>
      <c r="H12" s="145">
        <v>100</v>
      </c>
      <c r="I12" s="145">
        <v>80</v>
      </c>
      <c r="J12" s="145">
        <v>100</v>
      </c>
    </row>
    <row r="13" spans="1:10" ht="45">
      <c r="A13" s="115">
        <v>47</v>
      </c>
      <c r="B13" s="34" t="s">
        <v>350</v>
      </c>
      <c r="C13" s="38" t="s">
        <v>317</v>
      </c>
      <c r="D13" s="143">
        <v>92</v>
      </c>
      <c r="E13" s="145">
        <v>100</v>
      </c>
      <c r="F13" s="145">
        <v>100</v>
      </c>
      <c r="G13" s="145">
        <v>75</v>
      </c>
      <c r="H13" s="145">
        <v>83.333333333333343</v>
      </c>
      <c r="I13" s="145">
        <v>100</v>
      </c>
      <c r="J13" s="145">
        <v>100</v>
      </c>
    </row>
    <row r="14" spans="1:10" ht="30">
      <c r="A14" s="115">
        <v>54</v>
      </c>
      <c r="B14" s="36" t="s">
        <v>354</v>
      </c>
      <c r="C14" s="117" t="s">
        <v>172</v>
      </c>
      <c r="D14" s="152">
        <v>92</v>
      </c>
      <c r="E14" s="145">
        <v>100</v>
      </c>
      <c r="F14" s="145">
        <v>100</v>
      </c>
      <c r="G14" s="145">
        <v>75</v>
      </c>
      <c r="H14" s="145">
        <v>83.333333333333343</v>
      </c>
      <c r="I14" s="145">
        <v>100</v>
      </c>
      <c r="J14" s="145">
        <v>100</v>
      </c>
    </row>
    <row r="15" spans="1:10" ht="45">
      <c r="A15" s="115">
        <v>9</v>
      </c>
      <c r="B15" s="34" t="s">
        <v>321</v>
      </c>
      <c r="C15" s="38" t="s">
        <v>317</v>
      </c>
      <c r="D15" s="143">
        <v>90.666666666666686</v>
      </c>
      <c r="E15" s="145">
        <v>100</v>
      </c>
      <c r="F15" s="145">
        <v>100</v>
      </c>
      <c r="G15" s="145">
        <v>75</v>
      </c>
      <c r="H15" s="145">
        <v>83.333333333333343</v>
      </c>
      <c r="I15" s="145">
        <v>100</v>
      </c>
      <c r="J15" s="145">
        <v>93.333333333333329</v>
      </c>
    </row>
    <row r="16" spans="1:10" ht="45">
      <c r="A16" s="115">
        <v>57</v>
      </c>
      <c r="B16" s="116" t="s">
        <v>357</v>
      </c>
      <c r="C16" s="38" t="s">
        <v>153</v>
      </c>
      <c r="D16" s="143">
        <v>90.666666666666686</v>
      </c>
      <c r="E16" s="145">
        <v>100</v>
      </c>
      <c r="F16" s="145">
        <v>100</v>
      </c>
      <c r="G16" s="145">
        <v>75</v>
      </c>
      <c r="H16" s="145">
        <v>94.444444444444457</v>
      </c>
      <c r="I16" s="145">
        <v>80</v>
      </c>
      <c r="J16" s="145">
        <v>100</v>
      </c>
    </row>
    <row r="17" spans="1:10" ht="15">
      <c r="A17" s="115">
        <v>17</v>
      </c>
      <c r="B17" s="34" t="s">
        <v>329</v>
      </c>
      <c r="C17" s="321" t="s">
        <v>413</v>
      </c>
      <c r="D17" s="143">
        <v>90.666666666666657</v>
      </c>
      <c r="E17" s="145">
        <v>100</v>
      </c>
      <c r="F17" s="145">
        <v>100</v>
      </c>
      <c r="G17" s="145">
        <v>75</v>
      </c>
      <c r="H17" s="145">
        <v>83.333333333333343</v>
      </c>
      <c r="I17" s="145">
        <v>100</v>
      </c>
      <c r="J17" s="145">
        <v>93.333333333333329</v>
      </c>
    </row>
    <row r="18" spans="1:10" ht="30">
      <c r="A18" s="115">
        <v>24</v>
      </c>
      <c r="B18" s="119" t="s">
        <v>335</v>
      </c>
      <c r="C18" s="38" t="s">
        <v>172</v>
      </c>
      <c r="D18" s="143">
        <v>90.666666666666657</v>
      </c>
      <c r="E18" s="145">
        <v>100</v>
      </c>
      <c r="F18" s="145">
        <v>100</v>
      </c>
      <c r="G18" s="145">
        <v>50</v>
      </c>
      <c r="H18" s="145">
        <v>100</v>
      </c>
      <c r="I18" s="145">
        <v>93.333333333333329</v>
      </c>
      <c r="J18" s="145">
        <v>100</v>
      </c>
    </row>
    <row r="19" spans="1:10" ht="30">
      <c r="A19" s="115">
        <v>31</v>
      </c>
      <c r="B19" s="34" t="s">
        <v>341</v>
      </c>
      <c r="C19" s="38" t="s">
        <v>158</v>
      </c>
      <c r="D19" s="143">
        <v>90.666666666666657</v>
      </c>
      <c r="E19" s="145">
        <v>100</v>
      </c>
      <c r="F19" s="145">
        <v>100</v>
      </c>
      <c r="G19" s="145">
        <v>66.666666666666657</v>
      </c>
      <c r="H19" s="145">
        <v>83.333333333333343</v>
      </c>
      <c r="I19" s="145">
        <v>100</v>
      </c>
      <c r="J19" s="145">
        <v>100</v>
      </c>
    </row>
    <row r="20" spans="1:10" ht="15">
      <c r="A20" s="115">
        <v>42</v>
      </c>
      <c r="B20" s="118" t="s">
        <v>277</v>
      </c>
      <c r="C20" s="39" t="s">
        <v>318</v>
      </c>
      <c r="D20" s="143">
        <v>90.666666666666657</v>
      </c>
      <c r="E20" s="145">
        <v>100</v>
      </c>
      <c r="F20" s="145">
        <v>100</v>
      </c>
      <c r="G20" s="145">
        <v>75</v>
      </c>
      <c r="H20" s="145">
        <v>100</v>
      </c>
      <c r="I20" s="145">
        <v>80</v>
      </c>
      <c r="J20" s="145">
        <v>93.333333333333329</v>
      </c>
    </row>
    <row r="21" spans="1:10" ht="30">
      <c r="A21" s="115">
        <v>43</v>
      </c>
      <c r="B21" s="122" t="s">
        <v>368</v>
      </c>
      <c r="C21" s="39" t="s">
        <v>318</v>
      </c>
      <c r="D21" s="143">
        <v>90.666666666666657</v>
      </c>
      <c r="E21" s="145">
        <v>100</v>
      </c>
      <c r="F21" s="145">
        <v>100</v>
      </c>
      <c r="G21" s="145">
        <v>75</v>
      </c>
      <c r="H21" s="145">
        <v>100</v>
      </c>
      <c r="I21" s="145">
        <v>80</v>
      </c>
      <c r="J21" s="145">
        <v>93.333333333333329</v>
      </c>
    </row>
    <row r="22" spans="1:10" ht="30">
      <c r="A22" s="115">
        <v>44</v>
      </c>
      <c r="B22" s="37" t="s">
        <v>349</v>
      </c>
      <c r="C22" s="38" t="s">
        <v>318</v>
      </c>
      <c r="D22" s="143">
        <v>90.666666666666657</v>
      </c>
      <c r="E22" s="145">
        <v>100</v>
      </c>
      <c r="F22" s="145">
        <v>83.333333333333329</v>
      </c>
      <c r="G22" s="145">
        <v>75</v>
      </c>
      <c r="H22" s="145">
        <v>100</v>
      </c>
      <c r="I22" s="145">
        <v>80</v>
      </c>
      <c r="J22" s="145">
        <v>100</v>
      </c>
    </row>
    <row r="23" spans="1:10" ht="30">
      <c r="A23" s="115">
        <v>45</v>
      </c>
      <c r="B23" s="118" t="s">
        <v>370</v>
      </c>
      <c r="C23" s="39" t="s">
        <v>318</v>
      </c>
      <c r="D23" s="143">
        <v>90.666666666666657</v>
      </c>
      <c r="E23" s="145">
        <v>100</v>
      </c>
      <c r="F23" s="145">
        <v>100</v>
      </c>
      <c r="G23" s="145">
        <v>75</v>
      </c>
      <c r="H23" s="145">
        <v>100</v>
      </c>
      <c r="I23" s="145">
        <v>80</v>
      </c>
      <c r="J23" s="145">
        <v>93.333333333333329</v>
      </c>
    </row>
    <row r="24" spans="1:10" ht="15">
      <c r="A24" s="115">
        <v>5</v>
      </c>
      <c r="B24" s="122" t="s">
        <v>291</v>
      </c>
      <c r="C24" s="39" t="s">
        <v>318</v>
      </c>
      <c r="D24" s="143">
        <v>89.333333333333314</v>
      </c>
      <c r="E24" s="145">
        <v>100</v>
      </c>
      <c r="F24" s="145">
        <v>83.333333333333329</v>
      </c>
      <c r="G24" s="145">
        <v>75</v>
      </c>
      <c r="H24" s="145">
        <v>100</v>
      </c>
      <c r="I24" s="145">
        <v>80</v>
      </c>
      <c r="J24" s="145">
        <v>93.333333333333329</v>
      </c>
    </row>
    <row r="25" spans="1:10" ht="30">
      <c r="A25" s="115">
        <v>28</v>
      </c>
      <c r="B25" s="34" t="s">
        <v>338</v>
      </c>
      <c r="C25" s="38" t="s">
        <v>175</v>
      </c>
      <c r="D25" s="143">
        <v>89.333333333333314</v>
      </c>
      <c r="E25" s="145">
        <v>100</v>
      </c>
      <c r="F25" s="145">
        <v>100</v>
      </c>
      <c r="G25" s="145">
        <v>66.666666666666657</v>
      </c>
      <c r="H25" s="145">
        <v>83.333333333333343</v>
      </c>
      <c r="I25" s="145">
        <v>93.333333333333329</v>
      </c>
      <c r="J25" s="145">
        <v>100</v>
      </c>
    </row>
    <row r="26" spans="1:10" ht="30">
      <c r="A26" s="115">
        <v>10</v>
      </c>
      <c r="B26" s="34" t="s">
        <v>322</v>
      </c>
      <c r="C26" s="38" t="s">
        <v>317</v>
      </c>
      <c r="D26" s="143">
        <v>88</v>
      </c>
      <c r="E26" s="145">
        <v>100</v>
      </c>
      <c r="F26" s="145">
        <v>100</v>
      </c>
      <c r="G26" s="145">
        <v>25</v>
      </c>
      <c r="H26" s="145">
        <v>100</v>
      </c>
      <c r="I26" s="145">
        <v>100</v>
      </c>
      <c r="J26" s="145">
        <v>100</v>
      </c>
    </row>
    <row r="27" spans="1:10" ht="15">
      <c r="A27" s="115">
        <v>16</v>
      </c>
      <c r="B27" s="120" t="s">
        <v>375</v>
      </c>
      <c r="C27" s="123" t="s">
        <v>156</v>
      </c>
      <c r="D27" s="143">
        <v>88</v>
      </c>
      <c r="E27" s="145">
        <v>100</v>
      </c>
      <c r="F27" s="145">
        <v>100</v>
      </c>
      <c r="G27" s="145">
        <v>25</v>
      </c>
      <c r="H27" s="145">
        <v>100</v>
      </c>
      <c r="I27" s="145">
        <v>100</v>
      </c>
      <c r="J27" s="145">
        <v>100</v>
      </c>
    </row>
    <row r="28" spans="1:10" ht="15">
      <c r="A28" s="115">
        <v>19</v>
      </c>
      <c r="B28" s="34" t="s">
        <v>151</v>
      </c>
      <c r="C28" s="38" t="s">
        <v>152</v>
      </c>
      <c r="D28" s="143">
        <v>88</v>
      </c>
      <c r="E28" s="145">
        <v>100</v>
      </c>
      <c r="F28" s="145">
        <v>100</v>
      </c>
      <c r="G28" s="145">
        <v>50</v>
      </c>
      <c r="H28" s="145">
        <v>83.333333333333343</v>
      </c>
      <c r="I28" s="145">
        <v>100</v>
      </c>
      <c r="J28" s="145">
        <v>100</v>
      </c>
    </row>
    <row r="29" spans="1:10" ht="15">
      <c r="A29" s="115">
        <v>38</v>
      </c>
      <c r="B29" s="119" t="s">
        <v>347</v>
      </c>
      <c r="C29" s="321" t="s">
        <v>413</v>
      </c>
      <c r="D29" s="143">
        <v>88</v>
      </c>
      <c r="E29" s="145">
        <v>100</v>
      </c>
      <c r="F29" s="145">
        <v>100</v>
      </c>
      <c r="G29" s="145">
        <v>50</v>
      </c>
      <c r="H29" s="145">
        <v>83.333333333333343</v>
      </c>
      <c r="I29" s="145">
        <v>100</v>
      </c>
      <c r="J29" s="145">
        <v>100</v>
      </c>
    </row>
    <row r="30" spans="1:10" ht="15">
      <c r="A30" s="115">
        <v>49</v>
      </c>
      <c r="B30" s="34" t="s">
        <v>352</v>
      </c>
      <c r="C30" s="38" t="s">
        <v>317</v>
      </c>
      <c r="D30" s="143">
        <v>88</v>
      </c>
      <c r="E30" s="145">
        <v>100</v>
      </c>
      <c r="F30" s="145">
        <v>100</v>
      </c>
      <c r="G30" s="145">
        <v>25</v>
      </c>
      <c r="H30" s="145">
        <v>100</v>
      </c>
      <c r="I30" s="145">
        <v>100</v>
      </c>
      <c r="J30" s="145">
        <v>100</v>
      </c>
    </row>
    <row r="31" spans="1:10" ht="15">
      <c r="A31" s="151">
        <v>67</v>
      </c>
      <c r="B31" s="34" t="s">
        <v>363</v>
      </c>
      <c r="C31" s="38" t="s">
        <v>152</v>
      </c>
      <c r="D31" s="143">
        <v>88</v>
      </c>
      <c r="E31" s="145">
        <v>100</v>
      </c>
      <c r="F31" s="145">
        <v>100</v>
      </c>
      <c r="G31" s="145">
        <v>50</v>
      </c>
      <c r="H31" s="145">
        <v>100</v>
      </c>
      <c r="I31" s="145">
        <v>80</v>
      </c>
      <c r="J31" s="145">
        <v>100</v>
      </c>
    </row>
    <row r="32" spans="1:10" ht="45">
      <c r="A32" s="115">
        <v>13</v>
      </c>
      <c r="B32" s="34" t="s">
        <v>324</v>
      </c>
      <c r="C32" s="38" t="s">
        <v>175</v>
      </c>
      <c r="D32" s="143">
        <v>86.666666666666686</v>
      </c>
      <c r="E32" s="145">
        <v>100</v>
      </c>
      <c r="F32" s="145">
        <v>83.333333333333329</v>
      </c>
      <c r="G32" s="145">
        <v>66.666666666666657</v>
      </c>
      <c r="H32" s="145">
        <v>100</v>
      </c>
      <c r="I32" s="145">
        <v>93.333333333333329</v>
      </c>
      <c r="J32" s="145">
        <v>73.333333333333329</v>
      </c>
    </row>
    <row r="33" spans="1:20" ht="75">
      <c r="A33" s="115">
        <v>56</v>
      </c>
      <c r="B33" s="34" t="s">
        <v>356</v>
      </c>
      <c r="C33" s="38" t="s">
        <v>153</v>
      </c>
      <c r="D33" s="143">
        <v>86.666666666666686</v>
      </c>
      <c r="E33" s="145">
        <v>100</v>
      </c>
      <c r="F33" s="145">
        <v>100</v>
      </c>
      <c r="G33" s="145">
        <v>50</v>
      </c>
      <c r="H33" s="145">
        <v>94.444444444444457</v>
      </c>
      <c r="I33" s="145">
        <v>80</v>
      </c>
      <c r="J33" s="145">
        <v>100</v>
      </c>
    </row>
    <row r="34" spans="1:20" ht="15">
      <c r="A34" s="115">
        <v>61</v>
      </c>
      <c r="B34" s="34" t="s">
        <v>269</v>
      </c>
      <c r="C34" s="38" t="s">
        <v>159</v>
      </c>
      <c r="D34" s="143">
        <v>86.666666666666686</v>
      </c>
      <c r="E34" s="145">
        <v>100</v>
      </c>
      <c r="F34" s="145">
        <v>100</v>
      </c>
      <c r="G34" s="145">
        <v>75</v>
      </c>
      <c r="H34" s="145">
        <v>100</v>
      </c>
      <c r="I34" s="145">
        <v>80</v>
      </c>
      <c r="J34" s="145">
        <v>73.333333333333329</v>
      </c>
    </row>
    <row r="35" spans="1:20" ht="15">
      <c r="A35" s="115">
        <v>18</v>
      </c>
      <c r="B35" s="34" t="s">
        <v>330</v>
      </c>
      <c r="C35" s="38" t="s">
        <v>318</v>
      </c>
      <c r="D35" s="143">
        <v>86.666666666666657</v>
      </c>
      <c r="E35" s="145">
        <v>100</v>
      </c>
      <c r="F35" s="145">
        <v>83.333333333333329</v>
      </c>
      <c r="G35" s="145">
        <v>75</v>
      </c>
      <c r="H35" s="145">
        <v>100</v>
      </c>
      <c r="I35" s="145">
        <v>80</v>
      </c>
      <c r="J35" s="145">
        <v>80</v>
      </c>
    </row>
    <row r="36" spans="1:20" ht="60">
      <c r="A36" s="115">
        <v>36</v>
      </c>
      <c r="B36" s="36" t="s">
        <v>325</v>
      </c>
      <c r="C36" s="38" t="s">
        <v>326</v>
      </c>
      <c r="D36" s="143">
        <v>86.666666666666657</v>
      </c>
      <c r="E36" s="144">
        <v>100</v>
      </c>
      <c r="F36" s="144">
        <v>100</v>
      </c>
      <c r="G36" s="144">
        <v>66.666666666666657</v>
      </c>
      <c r="H36" s="145">
        <v>83.333333333333343</v>
      </c>
      <c r="I36" s="145">
        <v>80</v>
      </c>
      <c r="J36" s="145">
        <v>100</v>
      </c>
    </row>
    <row r="37" spans="1:20" ht="16">
      <c r="A37" s="115">
        <v>51</v>
      </c>
      <c r="B37" s="122" t="s">
        <v>371</v>
      </c>
      <c r="C37" s="39" t="s">
        <v>318</v>
      </c>
      <c r="D37" s="143">
        <v>86.666666666666657</v>
      </c>
      <c r="E37" s="145">
        <v>100</v>
      </c>
      <c r="F37" s="145">
        <v>100</v>
      </c>
      <c r="G37" s="145">
        <v>50</v>
      </c>
      <c r="H37" s="145">
        <v>100</v>
      </c>
      <c r="I37" s="145">
        <v>80</v>
      </c>
      <c r="J37" s="145">
        <v>93.333333333333329</v>
      </c>
      <c r="M37" s="28"/>
      <c r="N37" s="28"/>
      <c r="O37" s="28"/>
      <c r="P37" s="28"/>
      <c r="Q37" s="28"/>
      <c r="R37" s="28"/>
      <c r="S37" s="28"/>
      <c r="T37" s="28"/>
    </row>
    <row r="38" spans="1:20" ht="31">
      <c r="A38" s="115">
        <v>3</v>
      </c>
      <c r="B38" s="119" t="s">
        <v>272</v>
      </c>
      <c r="C38" s="38" t="s">
        <v>318</v>
      </c>
      <c r="D38" s="385">
        <v>86.666666666666657</v>
      </c>
      <c r="E38" s="145">
        <v>100</v>
      </c>
      <c r="F38" s="145">
        <v>83.333333333333329</v>
      </c>
      <c r="G38" s="145">
        <v>66.666666666666657</v>
      </c>
      <c r="H38" s="146">
        <v>94.444444444444457</v>
      </c>
      <c r="I38" s="145">
        <v>80</v>
      </c>
      <c r="J38" s="145">
        <v>93.333333333333329</v>
      </c>
      <c r="M38" s="28"/>
      <c r="N38" s="28"/>
      <c r="O38" s="28"/>
      <c r="P38" s="28"/>
      <c r="Q38" s="28"/>
      <c r="R38" s="28"/>
      <c r="S38" s="28"/>
      <c r="T38" s="28"/>
    </row>
    <row r="39" spans="1:20" ht="31">
      <c r="A39" s="115">
        <v>1</v>
      </c>
      <c r="B39" s="119" t="s">
        <v>314</v>
      </c>
      <c r="C39" s="38" t="s">
        <v>315</v>
      </c>
      <c r="D39" s="143">
        <v>85.333333333333314</v>
      </c>
      <c r="E39" s="145">
        <v>100</v>
      </c>
      <c r="F39" s="145">
        <v>100</v>
      </c>
      <c r="G39" s="145">
        <v>25</v>
      </c>
      <c r="H39" s="145">
        <v>88.888888888888886</v>
      </c>
      <c r="I39" s="145">
        <v>100</v>
      </c>
      <c r="J39" s="145">
        <v>100</v>
      </c>
      <c r="M39" s="28"/>
      <c r="N39" s="28"/>
      <c r="O39" s="28"/>
      <c r="P39" s="28"/>
      <c r="Q39" s="28"/>
      <c r="R39" s="28"/>
      <c r="S39" s="28"/>
      <c r="T39" s="28"/>
    </row>
    <row r="40" spans="1:20" ht="16">
      <c r="A40" s="339"/>
      <c r="B40" s="337" t="s">
        <v>239</v>
      </c>
      <c r="C40" s="338"/>
      <c r="D40" s="181">
        <v>84.38</v>
      </c>
      <c r="E40" s="181"/>
      <c r="F40" s="179"/>
      <c r="G40" s="179"/>
      <c r="H40" s="179"/>
      <c r="I40" s="179"/>
      <c r="J40" s="179"/>
      <c r="M40" s="28"/>
      <c r="N40" s="28"/>
      <c r="O40" s="28"/>
      <c r="P40" s="28"/>
      <c r="Q40" s="28"/>
      <c r="R40" s="28"/>
      <c r="S40" s="28"/>
      <c r="T40" s="28"/>
    </row>
    <row r="41" spans="1:20" ht="31">
      <c r="A41" s="115">
        <v>27</v>
      </c>
      <c r="B41" s="34" t="s">
        <v>337</v>
      </c>
      <c r="C41" s="38" t="s">
        <v>317</v>
      </c>
      <c r="D41" s="143">
        <v>84</v>
      </c>
      <c r="E41" s="145">
        <v>100</v>
      </c>
      <c r="F41" s="145">
        <v>100</v>
      </c>
      <c r="G41" s="145">
        <v>25</v>
      </c>
      <c r="H41" s="145">
        <v>83.333333333333343</v>
      </c>
      <c r="I41" s="145">
        <v>100</v>
      </c>
      <c r="J41" s="145">
        <v>100</v>
      </c>
      <c r="M41" s="28"/>
      <c r="N41" s="28"/>
      <c r="O41" s="28"/>
      <c r="P41" s="28"/>
      <c r="Q41" s="28"/>
      <c r="R41" s="28"/>
      <c r="S41" s="28"/>
      <c r="T41" s="28"/>
    </row>
    <row r="42" spans="1:20" ht="16">
      <c r="A42" s="115">
        <v>7</v>
      </c>
      <c r="B42" s="34" t="s">
        <v>290</v>
      </c>
      <c r="C42" s="38" t="s">
        <v>318</v>
      </c>
      <c r="D42" s="143">
        <v>83.999999999999986</v>
      </c>
      <c r="E42" s="145">
        <v>100</v>
      </c>
      <c r="F42" s="145">
        <v>83.333333333333329</v>
      </c>
      <c r="G42" s="145">
        <v>75</v>
      </c>
      <c r="H42" s="145">
        <v>83.333333333333343</v>
      </c>
      <c r="I42" s="145">
        <v>80</v>
      </c>
      <c r="J42" s="145">
        <v>86.666666666666657</v>
      </c>
      <c r="M42" s="28"/>
      <c r="N42" s="28"/>
      <c r="O42" s="28"/>
      <c r="P42" s="28"/>
      <c r="Q42" s="28"/>
      <c r="R42" s="28"/>
      <c r="S42" s="28"/>
      <c r="T42" s="28"/>
    </row>
    <row r="43" spans="1:20" ht="46">
      <c r="A43" s="151">
        <v>66</v>
      </c>
      <c r="B43" s="34" t="s">
        <v>362</v>
      </c>
      <c r="C43" s="38" t="s">
        <v>159</v>
      </c>
      <c r="D43" s="143">
        <v>82.666666666666686</v>
      </c>
      <c r="E43" s="145">
        <v>100</v>
      </c>
      <c r="F43" s="145">
        <v>100</v>
      </c>
      <c r="G43" s="145">
        <v>50</v>
      </c>
      <c r="H43" s="145">
        <v>100</v>
      </c>
      <c r="I43" s="145">
        <v>80</v>
      </c>
      <c r="J43" s="145">
        <v>73.333333333333329</v>
      </c>
      <c r="M43" s="28"/>
      <c r="N43" s="28"/>
      <c r="O43" s="28"/>
      <c r="P43" s="28"/>
      <c r="Q43" s="28"/>
      <c r="R43" s="28"/>
      <c r="S43" s="28"/>
      <c r="T43" s="28"/>
    </row>
    <row r="44" spans="1:20" ht="16">
      <c r="A44" s="115">
        <v>29</v>
      </c>
      <c r="B44" s="34" t="s">
        <v>339</v>
      </c>
      <c r="C44" s="321" t="s">
        <v>413</v>
      </c>
      <c r="D44" s="143">
        <v>82.666666666666657</v>
      </c>
      <c r="E44" s="145">
        <v>100</v>
      </c>
      <c r="F44" s="145">
        <v>100</v>
      </c>
      <c r="G44" s="145">
        <v>50</v>
      </c>
      <c r="H44" s="145">
        <v>83.333333333333343</v>
      </c>
      <c r="I44" s="145">
        <v>80</v>
      </c>
      <c r="J44" s="145">
        <v>93.333333333333329</v>
      </c>
      <c r="M44" s="28"/>
      <c r="N44" s="28"/>
      <c r="O44" s="28"/>
      <c r="P44" s="28"/>
      <c r="Q44" s="28"/>
      <c r="R44" s="28"/>
      <c r="S44" s="28"/>
      <c r="T44" s="28"/>
    </row>
    <row r="45" spans="1:20" ht="31">
      <c r="A45" s="115">
        <v>55</v>
      </c>
      <c r="B45" s="36" t="s">
        <v>355</v>
      </c>
      <c r="C45" s="117" t="s">
        <v>317</v>
      </c>
      <c r="D45" s="143">
        <v>82.666666666666657</v>
      </c>
      <c r="E45" s="145">
        <v>100</v>
      </c>
      <c r="F45" s="145">
        <v>100</v>
      </c>
      <c r="G45" s="145">
        <v>50</v>
      </c>
      <c r="H45" s="145">
        <v>83.333333333333343</v>
      </c>
      <c r="I45" s="145">
        <v>93.333333333333329</v>
      </c>
      <c r="J45" s="145">
        <v>80</v>
      </c>
      <c r="M45" s="28"/>
      <c r="N45" s="28"/>
      <c r="O45" s="28"/>
      <c r="P45" s="28"/>
      <c r="Q45" s="28"/>
      <c r="R45" s="28"/>
      <c r="S45" s="28"/>
      <c r="T45" s="28"/>
    </row>
    <row r="46" spans="1:20" ht="76">
      <c r="A46" s="115">
        <v>59</v>
      </c>
      <c r="B46" s="34" t="s">
        <v>358</v>
      </c>
      <c r="C46" s="38" t="s">
        <v>153</v>
      </c>
      <c r="D46" s="143">
        <v>82.666666666666657</v>
      </c>
      <c r="E46" s="145">
        <v>100</v>
      </c>
      <c r="F46" s="145">
        <v>100</v>
      </c>
      <c r="G46" s="145">
        <v>75</v>
      </c>
      <c r="H46" s="145">
        <v>61.111111111111107</v>
      </c>
      <c r="I46" s="145">
        <v>80</v>
      </c>
      <c r="J46" s="145">
        <v>100</v>
      </c>
      <c r="M46" s="28"/>
      <c r="N46" s="28"/>
      <c r="O46" s="28"/>
      <c r="P46" s="28"/>
      <c r="Q46" s="28"/>
      <c r="R46" s="28"/>
      <c r="S46" s="28"/>
      <c r="T46" s="28"/>
    </row>
    <row r="47" spans="1:20" ht="46">
      <c r="A47" s="190">
        <v>64</v>
      </c>
      <c r="B47" s="125" t="s">
        <v>372</v>
      </c>
      <c r="C47" s="39" t="s">
        <v>318</v>
      </c>
      <c r="D47" s="143">
        <v>82.666666666666657</v>
      </c>
      <c r="E47" s="145">
        <v>100</v>
      </c>
      <c r="F47" s="145">
        <v>83.333333333333329</v>
      </c>
      <c r="G47" s="145">
        <v>75</v>
      </c>
      <c r="H47" s="145">
        <v>83.333333333333343</v>
      </c>
      <c r="I47" s="145">
        <v>60</v>
      </c>
      <c r="J47" s="145">
        <v>100</v>
      </c>
      <c r="M47" s="28"/>
      <c r="N47" s="28"/>
      <c r="O47" s="28"/>
      <c r="P47" s="28"/>
      <c r="Q47" s="28"/>
      <c r="R47" s="28"/>
      <c r="S47" s="28"/>
      <c r="T47" s="28"/>
    </row>
    <row r="48" spans="1:20" ht="16">
      <c r="A48" s="115">
        <v>62</v>
      </c>
      <c r="B48" s="34" t="s">
        <v>267</v>
      </c>
      <c r="C48" s="38" t="s">
        <v>159</v>
      </c>
      <c r="D48" s="143">
        <v>81.333333333333329</v>
      </c>
      <c r="E48" s="145">
        <v>100</v>
      </c>
      <c r="F48" s="145">
        <v>83.333333333333329</v>
      </c>
      <c r="G48" s="145">
        <v>50</v>
      </c>
      <c r="H48" s="145">
        <v>100</v>
      </c>
      <c r="I48" s="145">
        <v>80</v>
      </c>
      <c r="J48" s="145">
        <v>73.333333333333329</v>
      </c>
      <c r="M48" s="28"/>
      <c r="N48" s="28"/>
      <c r="O48" s="28"/>
      <c r="P48" s="28"/>
      <c r="Q48" s="28"/>
      <c r="R48" s="28"/>
      <c r="S48" s="28"/>
      <c r="T48" s="28"/>
    </row>
    <row r="49" spans="1:10" ht="30">
      <c r="A49" s="115">
        <v>15</v>
      </c>
      <c r="B49" s="34" t="s">
        <v>328</v>
      </c>
      <c r="C49" s="38" t="s">
        <v>317</v>
      </c>
      <c r="D49" s="143">
        <v>80</v>
      </c>
      <c r="E49" s="145">
        <v>100</v>
      </c>
      <c r="F49" s="145">
        <v>100</v>
      </c>
      <c r="G49" s="145">
        <v>50</v>
      </c>
      <c r="H49" s="145">
        <v>83.333333333333343</v>
      </c>
      <c r="I49" s="145">
        <v>60</v>
      </c>
      <c r="J49" s="145">
        <v>100</v>
      </c>
    </row>
    <row r="50" spans="1:10" ht="15">
      <c r="A50" s="115">
        <v>20</v>
      </c>
      <c r="B50" s="34" t="s">
        <v>331</v>
      </c>
      <c r="C50" s="38" t="s">
        <v>152</v>
      </c>
      <c r="D50" s="143">
        <v>80</v>
      </c>
      <c r="E50" s="145">
        <v>100</v>
      </c>
      <c r="F50" s="145">
        <v>66.666666666666657</v>
      </c>
      <c r="G50" s="145">
        <v>50</v>
      </c>
      <c r="H50" s="145">
        <v>61.111111111111107</v>
      </c>
      <c r="I50" s="145">
        <v>100</v>
      </c>
      <c r="J50" s="145">
        <v>100</v>
      </c>
    </row>
    <row r="51" spans="1:10" ht="15">
      <c r="A51" s="115">
        <v>21</v>
      </c>
      <c r="B51" s="34" t="s">
        <v>332</v>
      </c>
      <c r="C51" s="38" t="s">
        <v>152</v>
      </c>
      <c r="D51" s="143">
        <v>80</v>
      </c>
      <c r="E51" s="145">
        <v>100</v>
      </c>
      <c r="F51" s="145">
        <v>66.666666666666657</v>
      </c>
      <c r="G51" s="145">
        <v>50</v>
      </c>
      <c r="H51" s="145">
        <v>61.111111111111107</v>
      </c>
      <c r="I51" s="145">
        <v>100</v>
      </c>
      <c r="J51" s="145">
        <v>100</v>
      </c>
    </row>
    <row r="52" spans="1:10" ht="30">
      <c r="A52" s="115">
        <v>34</v>
      </c>
      <c r="B52" s="34" t="s">
        <v>343</v>
      </c>
      <c r="C52" s="38" t="s">
        <v>344</v>
      </c>
      <c r="D52" s="143">
        <v>80</v>
      </c>
      <c r="E52" s="145">
        <v>100</v>
      </c>
      <c r="F52" s="145">
        <v>100</v>
      </c>
      <c r="G52" s="145">
        <v>66.666666666666657</v>
      </c>
      <c r="H52" s="145">
        <v>83.333333333333343</v>
      </c>
      <c r="I52" s="145">
        <v>73.333333333333329</v>
      </c>
      <c r="J52" s="145">
        <v>73.333333333333329</v>
      </c>
    </row>
    <row r="53" spans="1:10" ht="15">
      <c r="A53" s="115">
        <v>30</v>
      </c>
      <c r="B53" s="34" t="s">
        <v>340</v>
      </c>
      <c r="C53" s="38" t="s">
        <v>317</v>
      </c>
      <c r="D53" s="143">
        <v>78.666666666666671</v>
      </c>
      <c r="E53" s="145">
        <v>100</v>
      </c>
      <c r="F53" s="145">
        <v>100</v>
      </c>
      <c r="G53" s="145">
        <v>25</v>
      </c>
      <c r="H53" s="145">
        <v>83.333333333333343</v>
      </c>
      <c r="I53" s="145">
        <v>80</v>
      </c>
      <c r="J53" s="145">
        <v>93.333333333333329</v>
      </c>
    </row>
    <row r="54" spans="1:10" ht="45">
      <c r="A54" s="115">
        <v>8</v>
      </c>
      <c r="B54" s="120" t="s">
        <v>374</v>
      </c>
      <c r="C54" s="321" t="s">
        <v>413</v>
      </c>
      <c r="D54" s="143">
        <v>77.333333333333329</v>
      </c>
      <c r="E54" s="145">
        <v>100</v>
      </c>
      <c r="F54" s="145">
        <v>66.666666666666657</v>
      </c>
      <c r="G54" s="145">
        <v>58.333333333333336</v>
      </c>
      <c r="H54" s="145">
        <v>83.333333333333343</v>
      </c>
      <c r="I54" s="145">
        <v>66.666666666666671</v>
      </c>
      <c r="J54" s="145">
        <v>86.666666666666657</v>
      </c>
    </row>
    <row r="55" spans="1:10" ht="15">
      <c r="A55" s="115">
        <v>33</v>
      </c>
      <c r="B55" s="120" t="s">
        <v>160</v>
      </c>
      <c r="C55" s="126" t="s">
        <v>159</v>
      </c>
      <c r="D55" s="143">
        <v>77.333333333333329</v>
      </c>
      <c r="E55" s="145">
        <v>100</v>
      </c>
      <c r="F55" s="145">
        <v>83.333333333333329</v>
      </c>
      <c r="G55" s="145">
        <v>50</v>
      </c>
      <c r="H55" s="145">
        <v>83.333333333333343</v>
      </c>
      <c r="I55" s="145">
        <v>80</v>
      </c>
      <c r="J55" s="145">
        <v>73.333333333333329</v>
      </c>
    </row>
    <row r="56" spans="1:10" ht="30">
      <c r="A56" s="151">
        <v>60</v>
      </c>
      <c r="B56" s="34" t="s">
        <v>360</v>
      </c>
      <c r="C56" s="38" t="s">
        <v>159</v>
      </c>
      <c r="D56" s="146">
        <v>77.333333333333329</v>
      </c>
      <c r="E56" s="145">
        <v>100</v>
      </c>
      <c r="F56" s="145">
        <v>83.333333333333329</v>
      </c>
      <c r="G56" s="145">
        <v>50</v>
      </c>
      <c r="H56" s="145">
        <v>83.333333333333343</v>
      </c>
      <c r="I56" s="145">
        <v>80</v>
      </c>
      <c r="J56" s="145">
        <v>73.333333333333329</v>
      </c>
    </row>
    <row r="57" spans="1:10" ht="30">
      <c r="A57" s="115">
        <v>11</v>
      </c>
      <c r="B57" s="34" t="s">
        <v>323</v>
      </c>
      <c r="C57" s="38" t="s">
        <v>317</v>
      </c>
      <c r="D57" s="143">
        <v>76</v>
      </c>
      <c r="E57" s="145">
        <v>100</v>
      </c>
      <c r="F57" s="145">
        <v>100</v>
      </c>
      <c r="G57" s="145">
        <v>25</v>
      </c>
      <c r="H57" s="145">
        <v>77.777777777777771</v>
      </c>
      <c r="I57" s="145">
        <v>93.333333333333329</v>
      </c>
      <c r="J57" s="145">
        <v>73.333333333333329</v>
      </c>
    </row>
    <row r="58" spans="1:10" ht="15">
      <c r="A58" s="115">
        <v>14</v>
      </c>
      <c r="B58" s="34" t="s">
        <v>327</v>
      </c>
      <c r="C58" s="321" t="s">
        <v>413</v>
      </c>
      <c r="D58" s="143">
        <v>76</v>
      </c>
      <c r="E58" s="145">
        <v>100</v>
      </c>
      <c r="F58" s="145">
        <v>83.333333333333329</v>
      </c>
      <c r="G58" s="145">
        <v>25</v>
      </c>
      <c r="H58" s="145">
        <v>77.777777777777771</v>
      </c>
      <c r="I58" s="145">
        <v>80</v>
      </c>
      <c r="J58" s="145">
        <v>93.333333333333329</v>
      </c>
    </row>
    <row r="59" spans="1:10" ht="30">
      <c r="A59" s="115">
        <v>35</v>
      </c>
      <c r="B59" s="34" t="s">
        <v>345</v>
      </c>
      <c r="C59" s="38" t="s">
        <v>159</v>
      </c>
      <c r="D59" s="385">
        <v>74.666666666666671</v>
      </c>
      <c r="E59" s="145">
        <v>100</v>
      </c>
      <c r="F59" s="145">
        <v>100</v>
      </c>
      <c r="G59" s="145">
        <v>75</v>
      </c>
      <c r="H59" s="190">
        <v>50</v>
      </c>
      <c r="I59" s="145">
        <v>80</v>
      </c>
      <c r="J59" s="145">
        <v>73.333333333333329</v>
      </c>
    </row>
    <row r="60" spans="1:10" ht="15">
      <c r="A60" s="115">
        <v>23</v>
      </c>
      <c r="B60" s="119" t="s">
        <v>334</v>
      </c>
      <c r="C60" s="321" t="s">
        <v>413</v>
      </c>
      <c r="D60" s="143">
        <v>74.666666666666657</v>
      </c>
      <c r="E60" s="145">
        <v>100</v>
      </c>
      <c r="F60" s="145">
        <v>83.333333333333329</v>
      </c>
      <c r="G60" s="145">
        <v>25</v>
      </c>
      <c r="H60" s="145">
        <v>83.333333333333343</v>
      </c>
      <c r="I60" s="145">
        <v>60</v>
      </c>
      <c r="J60" s="145">
        <v>100</v>
      </c>
    </row>
    <row r="61" spans="1:10" ht="25" customHeight="1">
      <c r="A61" s="115">
        <v>37</v>
      </c>
      <c r="B61" s="34" t="s">
        <v>346</v>
      </c>
      <c r="C61" s="35" t="s">
        <v>317</v>
      </c>
      <c r="D61" s="143">
        <v>72</v>
      </c>
      <c r="E61" s="145">
        <v>100</v>
      </c>
      <c r="F61" s="145">
        <v>100</v>
      </c>
      <c r="G61" s="145">
        <v>25</v>
      </c>
      <c r="H61" s="145">
        <v>83.333333333333343</v>
      </c>
      <c r="I61" s="145">
        <v>80</v>
      </c>
      <c r="J61" s="145">
        <v>60</v>
      </c>
    </row>
    <row r="62" spans="1:10" ht="30">
      <c r="A62" s="115">
        <v>52</v>
      </c>
      <c r="B62" s="125" t="s">
        <v>376</v>
      </c>
      <c r="C62" s="39" t="s">
        <v>152</v>
      </c>
      <c r="D62" s="143">
        <v>72</v>
      </c>
      <c r="E62" s="145">
        <v>88.888888888888886</v>
      </c>
      <c r="F62" s="145">
        <v>83.333333333333329</v>
      </c>
      <c r="G62" s="145">
        <v>25</v>
      </c>
      <c r="H62" s="145">
        <v>72.222222222222214</v>
      </c>
      <c r="I62" s="145">
        <v>86.666666666666657</v>
      </c>
      <c r="J62" s="145">
        <v>80</v>
      </c>
    </row>
    <row r="63" spans="1:10" ht="30">
      <c r="A63" s="115">
        <v>58</v>
      </c>
      <c r="B63" s="120" t="s">
        <v>364</v>
      </c>
      <c r="C63" s="39" t="s">
        <v>152</v>
      </c>
      <c r="D63" s="143">
        <v>72</v>
      </c>
      <c r="E63" s="145">
        <v>88.888888888888886</v>
      </c>
      <c r="F63" s="145">
        <v>100</v>
      </c>
      <c r="G63" s="145">
        <v>25</v>
      </c>
      <c r="H63" s="145">
        <v>83.333333333333343</v>
      </c>
      <c r="I63" s="145">
        <v>73.333333333333329</v>
      </c>
      <c r="J63" s="145">
        <v>73.333333333333329</v>
      </c>
    </row>
    <row r="64" spans="1:10" ht="30">
      <c r="A64" s="38">
        <v>65</v>
      </c>
      <c r="B64" s="37" t="s">
        <v>361</v>
      </c>
      <c r="C64" s="38" t="s">
        <v>317</v>
      </c>
      <c r="D64" s="143">
        <v>72</v>
      </c>
      <c r="E64" s="145">
        <v>100</v>
      </c>
      <c r="F64" s="145">
        <v>100</v>
      </c>
      <c r="G64" s="145">
        <v>25</v>
      </c>
      <c r="H64" s="145">
        <v>61.111111111111107</v>
      </c>
      <c r="I64" s="145">
        <v>100</v>
      </c>
      <c r="J64" s="145">
        <v>66.666666666666657</v>
      </c>
    </row>
    <row r="65" spans="1:12" ht="45">
      <c r="A65" s="115">
        <v>12</v>
      </c>
      <c r="B65" s="120" t="s">
        <v>366</v>
      </c>
      <c r="C65" s="39" t="s">
        <v>152</v>
      </c>
      <c r="D65" s="143">
        <v>70.666666666666671</v>
      </c>
      <c r="E65" s="145">
        <v>100</v>
      </c>
      <c r="F65" s="145">
        <v>100</v>
      </c>
      <c r="G65" s="145">
        <v>50</v>
      </c>
      <c r="H65" s="145">
        <v>94.444444444444457</v>
      </c>
      <c r="I65" s="145">
        <v>53.333333333333336</v>
      </c>
      <c r="J65" s="145">
        <v>46.666666666666664</v>
      </c>
    </row>
    <row r="66" spans="1:12" ht="45">
      <c r="A66" s="115">
        <v>39</v>
      </c>
      <c r="B66" s="34" t="s">
        <v>348</v>
      </c>
      <c r="C66" s="38" t="s">
        <v>172</v>
      </c>
      <c r="D66" s="143">
        <v>69.333333333333329</v>
      </c>
      <c r="E66" s="145">
        <v>100</v>
      </c>
      <c r="F66" s="145">
        <v>83.333333333333329</v>
      </c>
      <c r="G66" s="145">
        <v>50</v>
      </c>
      <c r="H66" s="145">
        <v>16.666666666666664</v>
      </c>
      <c r="I66" s="145">
        <v>93.333333333333329</v>
      </c>
      <c r="J66" s="145">
        <v>100</v>
      </c>
      <c r="L66" s="352"/>
    </row>
    <row r="67" spans="1:12" ht="30">
      <c r="A67" s="115">
        <v>40</v>
      </c>
      <c r="B67" s="120" t="s">
        <v>365</v>
      </c>
      <c r="C67" s="39" t="s">
        <v>152</v>
      </c>
      <c r="D67" s="143">
        <v>69.333333333333329</v>
      </c>
      <c r="E67" s="145">
        <v>100</v>
      </c>
      <c r="F67" s="145">
        <v>100</v>
      </c>
      <c r="G67" s="145">
        <v>50</v>
      </c>
      <c r="H67" s="145">
        <v>66.666666666666657</v>
      </c>
      <c r="I67" s="145">
        <v>80</v>
      </c>
      <c r="J67" s="145">
        <v>46.666666666666664</v>
      </c>
    </row>
    <row r="68" spans="1:12" ht="15">
      <c r="A68" s="115">
        <v>48</v>
      </c>
      <c r="B68" s="37" t="s">
        <v>351</v>
      </c>
      <c r="C68" s="38" t="s">
        <v>317</v>
      </c>
      <c r="D68" s="143">
        <v>64</v>
      </c>
      <c r="E68" s="145">
        <v>100</v>
      </c>
      <c r="F68" s="145">
        <v>100</v>
      </c>
      <c r="G68" s="145">
        <v>25</v>
      </c>
      <c r="H68" s="145">
        <v>33.333333333333329</v>
      </c>
      <c r="I68" s="145">
        <v>80</v>
      </c>
      <c r="J68" s="145">
        <v>80</v>
      </c>
    </row>
    <row r="69" spans="1:12" ht="30">
      <c r="A69" s="115">
        <v>32</v>
      </c>
      <c r="B69" s="34" t="s">
        <v>342</v>
      </c>
      <c r="C69" s="38" t="s">
        <v>158</v>
      </c>
      <c r="D69" s="143">
        <v>56</v>
      </c>
      <c r="E69" s="145">
        <v>100</v>
      </c>
      <c r="F69" s="145">
        <v>100</v>
      </c>
      <c r="G69" s="145">
        <v>25</v>
      </c>
      <c r="H69" s="145">
        <v>33.333333333333329</v>
      </c>
      <c r="I69" s="145">
        <v>53.333333333333336</v>
      </c>
      <c r="J69" s="145">
        <v>66.666666666666657</v>
      </c>
    </row>
    <row r="70" spans="1:12">
      <c r="A70" s="153"/>
      <c r="B70" s="154"/>
      <c r="C70" s="155"/>
      <c r="D70" s="156"/>
      <c r="E70" s="157"/>
      <c r="F70" s="157"/>
      <c r="G70" s="157"/>
    </row>
    <row r="71" spans="1:12">
      <c r="A71" s="153"/>
      <c r="B71" s="154"/>
      <c r="C71" s="155"/>
      <c r="D71" s="156"/>
      <c r="E71" s="157"/>
      <c r="F71" s="157"/>
      <c r="G71" s="157"/>
    </row>
    <row r="72" spans="1:12">
      <c r="A72" s="153"/>
      <c r="B72" s="154"/>
      <c r="C72" s="155"/>
      <c r="D72" s="156"/>
      <c r="E72" s="157"/>
      <c r="F72" s="157"/>
      <c r="G72" s="157"/>
    </row>
    <row r="73" spans="1:12">
      <c r="A73" s="153"/>
      <c r="B73" s="154"/>
      <c r="C73" s="155"/>
      <c r="D73" s="156"/>
      <c r="E73" s="157"/>
      <c r="F73" s="157"/>
      <c r="G73" s="157"/>
    </row>
    <row r="74" spans="1:12">
      <c r="A74" s="153"/>
      <c r="B74" s="154"/>
      <c r="C74" s="155"/>
      <c r="D74" s="156"/>
      <c r="E74" s="157"/>
      <c r="F74" s="157"/>
      <c r="G74" s="157"/>
    </row>
    <row r="75" spans="1:12">
      <c r="A75" s="153"/>
      <c r="B75" s="154"/>
      <c r="C75" s="155"/>
      <c r="D75" s="156"/>
      <c r="E75" s="157"/>
      <c r="F75" s="157"/>
      <c r="G75" s="157"/>
    </row>
    <row r="76" spans="1:12">
      <c r="A76" s="153"/>
      <c r="B76" s="154"/>
      <c r="C76" s="155" t="s">
        <v>232</v>
      </c>
      <c r="D76" s="158">
        <f>AVERAGE(D2:D39,D41:D69)</f>
        <v>84.378109452736297</v>
      </c>
      <c r="E76" s="158">
        <f t="shared" ref="E76:J76" si="0">AVERAGE(E2:E38,E40:E69)</f>
        <v>99.663299663299654</v>
      </c>
      <c r="F76" s="158">
        <f t="shared" si="0"/>
        <v>94.949494949494934</v>
      </c>
      <c r="G76" s="158">
        <f t="shared" si="0"/>
        <v>56.818181818181813</v>
      </c>
      <c r="H76" s="158">
        <f>AVERAGE(H2:H39,H41:H69)</f>
        <v>85.489220563847397</v>
      </c>
      <c r="I76" s="158">
        <f t="shared" si="0"/>
        <v>86.060606060606062</v>
      </c>
      <c r="J76" s="158">
        <f t="shared" si="0"/>
        <v>90</v>
      </c>
    </row>
    <row r="77" spans="1:12">
      <c r="A77" s="153"/>
      <c r="B77" s="154"/>
      <c r="C77" s="155" t="s">
        <v>378</v>
      </c>
      <c r="D77" s="158">
        <f>MIN(D2:D38,D40:D69)</f>
        <v>56</v>
      </c>
      <c r="E77" s="158">
        <f t="shared" ref="E77:J77" si="1">MIN(E2:E38,E40:E69)</f>
        <v>88.888888888888886</v>
      </c>
      <c r="F77" s="158">
        <f t="shared" si="1"/>
        <v>66.666666666666657</v>
      </c>
      <c r="G77" s="158">
        <f t="shared" si="1"/>
        <v>25</v>
      </c>
      <c r="H77" s="158">
        <f>AVERAGE(H3:H39,H41:H70)</f>
        <v>85.269360269360234</v>
      </c>
      <c r="I77" s="158">
        <f t="shared" si="1"/>
        <v>53.333333333333336</v>
      </c>
      <c r="J77" s="158">
        <f t="shared" si="1"/>
        <v>46.666666666666664</v>
      </c>
    </row>
    <row r="78" spans="1:12">
      <c r="A78" s="153"/>
      <c r="B78" s="154"/>
      <c r="C78" s="155" t="s">
        <v>379</v>
      </c>
      <c r="D78" s="158">
        <f>MAX(D2:D38,D40:D69)</f>
        <v>100</v>
      </c>
      <c r="E78" s="158">
        <f t="shared" ref="E78:J78" si="2">MAX(E2:E38,E40:E69)</f>
        <v>100</v>
      </c>
      <c r="F78" s="158">
        <f t="shared" si="2"/>
        <v>100</v>
      </c>
      <c r="G78" s="158">
        <f t="shared" si="2"/>
        <v>100</v>
      </c>
      <c r="H78" s="158">
        <f>AVERAGE(H4:H40,H42:H71)</f>
        <v>85.069444444444414</v>
      </c>
      <c r="I78" s="158">
        <f t="shared" si="2"/>
        <v>100</v>
      </c>
      <c r="J78" s="158">
        <f t="shared" si="2"/>
        <v>100</v>
      </c>
    </row>
    <row r="79" spans="1:12" ht="25">
      <c r="C79" s="380"/>
      <c r="D79" s="380"/>
      <c r="E79" s="381"/>
      <c r="F79" s="381"/>
      <c r="G79" s="381"/>
      <c r="H79" s="380"/>
      <c r="I79" s="380"/>
      <c r="J79" s="380"/>
    </row>
    <row r="80" spans="1:12">
      <c r="E80" s="159"/>
      <c r="F80" s="159"/>
    </row>
    <row r="81" spans="5:6">
      <c r="E81" s="160"/>
      <c r="F81" s="160"/>
    </row>
    <row r="82" spans="5:6">
      <c r="E82" s="160"/>
      <c r="F82" s="160"/>
    </row>
    <row r="83" spans="5:6">
      <c r="E83" s="160"/>
      <c r="F83" s="160"/>
    </row>
    <row r="84" spans="5:6">
      <c r="E84" s="720"/>
      <c r="F84" s="720"/>
    </row>
    <row r="85" spans="5:6">
      <c r="E85" s="720"/>
      <c r="F85" s="720"/>
    </row>
  </sheetData>
  <autoFilter ref="A1:J69" xr:uid="{00000000-0009-0000-0000-000012000000}">
    <sortState xmlns:xlrd2="http://schemas.microsoft.com/office/spreadsheetml/2017/richdata2" ref="A2:J69">
      <sortCondition descending="1" ref="D1:D69"/>
    </sortState>
  </autoFilter>
  <mergeCells count="2">
    <mergeCell ref="E84:E85"/>
    <mergeCell ref="F84:F8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V85"/>
  <sheetViews>
    <sheetView tabSelected="1" zoomScale="80" zoomScaleNormal="80" zoomScalePageLayoutView="50" workbookViewId="0">
      <selection activeCell="B6" sqref="B6"/>
    </sheetView>
  </sheetViews>
  <sheetFormatPr baseColWidth="10" defaultRowHeight="16"/>
  <cols>
    <col min="1" max="1" width="18" style="114" customWidth="1"/>
    <col min="2" max="2" width="10.83203125" style="114"/>
    <col min="3" max="3" width="14.1640625" style="114" customWidth="1"/>
    <col min="4" max="4" width="10.83203125" style="114"/>
    <col min="5" max="5" width="12" style="114" bestFit="1" customWidth="1"/>
    <col min="6" max="53" width="10.83203125" style="114"/>
    <col min="54" max="54" width="18.83203125" style="310" customWidth="1"/>
    <col min="55" max="63" width="10.83203125" style="114"/>
    <col min="64" max="64" width="10.83203125" style="310"/>
    <col min="65" max="74" width="10.83203125" style="114"/>
    <col min="75" max="75" width="12.1640625" style="114" bestFit="1" customWidth="1"/>
    <col min="76" max="78" width="10.83203125" style="114"/>
    <col min="79" max="79" width="10.83203125" style="311"/>
    <col min="80" max="85" width="10.83203125" style="114"/>
    <col min="86" max="86" width="10.83203125" style="311"/>
    <col min="87" max="88" width="10.83203125" style="114"/>
    <col min="89" max="89" width="10.83203125" style="311"/>
    <col min="90" max="90" width="10.83203125" style="114"/>
    <col min="91" max="91" width="10.83203125" style="311"/>
    <col min="92" max="92" width="11.33203125" style="114" bestFit="1" customWidth="1"/>
    <col min="93" max="93" width="12" style="114" bestFit="1" customWidth="1"/>
    <col min="94" max="94" width="10.83203125" style="114"/>
    <col min="95" max="95" width="12" style="114" bestFit="1" customWidth="1"/>
    <col min="96" max="96" width="4.83203125" style="114" customWidth="1"/>
    <col min="97" max="97" width="10.83203125" style="114" customWidth="1"/>
    <col min="98" max="104" width="10.83203125" style="114"/>
    <col min="105" max="105" width="3.33203125" style="114" customWidth="1"/>
    <col min="106" max="112" width="10.83203125" style="114"/>
    <col min="113" max="113" width="5.33203125" style="114" customWidth="1"/>
    <col min="114" max="114" width="9.5" style="114" customWidth="1"/>
    <col min="115" max="16384" width="10.83203125" style="114"/>
  </cols>
  <sheetData>
    <row r="1" spans="1:115" ht="28" customHeight="1" thickBot="1">
      <c r="A1" s="212"/>
      <c r="B1" s="634"/>
      <c r="C1" s="634"/>
      <c r="D1" s="634"/>
      <c r="E1" s="663" t="s">
        <v>0</v>
      </c>
      <c r="F1" s="664"/>
      <c r="G1" s="677" t="s">
        <v>1</v>
      </c>
      <c r="H1" s="678"/>
      <c r="I1" s="678"/>
      <c r="J1" s="678"/>
      <c r="K1" s="678"/>
      <c r="L1" s="678"/>
      <c r="M1" s="678"/>
      <c r="N1" s="679"/>
      <c r="O1" s="668" t="s">
        <v>2</v>
      </c>
      <c r="P1" s="669"/>
      <c r="Q1" s="669"/>
      <c r="R1" s="669"/>
      <c r="S1" s="669"/>
      <c r="T1" s="669"/>
      <c r="U1" s="669"/>
      <c r="V1" s="669"/>
      <c r="W1" s="665" t="s">
        <v>408</v>
      </c>
      <c r="X1" s="687" t="s">
        <v>3</v>
      </c>
      <c r="Y1" s="688"/>
      <c r="Z1" s="688"/>
      <c r="AA1" s="687" t="s">
        <v>4</v>
      </c>
      <c r="AB1" s="688"/>
      <c r="AC1" s="688"/>
      <c r="AD1" s="687" t="s">
        <v>5</v>
      </c>
      <c r="AE1" s="688"/>
      <c r="AF1" s="688"/>
      <c r="AG1" s="688"/>
      <c r="AH1" s="688"/>
      <c r="AI1" s="677" t="s">
        <v>6</v>
      </c>
      <c r="AJ1" s="678"/>
      <c r="AK1" s="678"/>
      <c r="AL1" s="678"/>
      <c r="AM1" s="678"/>
      <c r="AN1" s="678"/>
      <c r="AO1" s="678"/>
      <c r="AP1" s="687" t="s">
        <v>7</v>
      </c>
      <c r="AQ1" s="688"/>
      <c r="AR1" s="688"/>
      <c r="AS1" s="688"/>
      <c r="AT1" s="688"/>
      <c r="AU1" s="688"/>
      <c r="AV1" s="687" t="s">
        <v>8</v>
      </c>
      <c r="AW1" s="688"/>
      <c r="AX1" s="688"/>
      <c r="AY1" s="688"/>
      <c r="AZ1" s="688"/>
      <c r="BA1" s="688"/>
      <c r="BB1" s="691" t="s">
        <v>407</v>
      </c>
      <c r="BC1" s="687" t="s">
        <v>9</v>
      </c>
      <c r="BD1" s="688"/>
      <c r="BE1" s="688"/>
      <c r="BF1" s="688"/>
      <c r="BG1" s="688"/>
      <c r="BH1" s="688" t="s">
        <v>10</v>
      </c>
      <c r="BI1" s="688"/>
      <c r="BJ1" s="688"/>
      <c r="BK1" s="708"/>
      <c r="BL1" s="691" t="s">
        <v>401</v>
      </c>
      <c r="BM1" s="687" t="s">
        <v>11</v>
      </c>
      <c r="BN1" s="688"/>
      <c r="BO1" s="688"/>
      <c r="BP1" s="688"/>
      <c r="BQ1" s="688"/>
      <c r="BR1" s="688"/>
      <c r="BS1" s="688"/>
      <c r="BT1" s="688"/>
      <c r="BU1" s="688"/>
      <c r="BV1" s="708"/>
      <c r="BW1" s="691" t="s">
        <v>402</v>
      </c>
      <c r="BX1" s="709" t="s">
        <v>191</v>
      </c>
      <c r="BY1" s="710"/>
      <c r="BZ1" s="710"/>
      <c r="CA1" s="710"/>
      <c r="CB1" s="710"/>
      <c r="CC1" s="710"/>
      <c r="CD1" s="710"/>
      <c r="CE1" s="710"/>
      <c r="CF1" s="710"/>
      <c r="CG1" s="710"/>
      <c r="CH1" s="710"/>
      <c r="CI1" s="710"/>
      <c r="CJ1" s="710"/>
      <c r="CK1" s="710"/>
      <c r="CL1" s="710"/>
      <c r="CM1" s="711"/>
      <c r="CN1" s="637" t="s">
        <v>192</v>
      </c>
      <c r="CO1" s="702" t="s">
        <v>424</v>
      </c>
      <c r="CP1" s="703"/>
      <c r="CQ1" s="703"/>
      <c r="CR1" s="703"/>
      <c r="CS1" s="703"/>
      <c r="CT1" s="703"/>
      <c r="CU1" s="703"/>
      <c r="CV1" s="703"/>
      <c r="CW1" s="703"/>
      <c r="CX1" s="703"/>
      <c r="CY1" s="703"/>
      <c r="CZ1" s="703"/>
      <c r="DA1" s="703"/>
      <c r="DB1" s="703"/>
      <c r="DC1" s="703"/>
      <c r="DD1" s="703"/>
      <c r="DE1" s="703"/>
      <c r="DF1" s="703"/>
      <c r="DG1" s="703"/>
      <c r="DH1" s="703"/>
      <c r="DI1" s="703"/>
      <c r="DJ1" s="703"/>
      <c r="DK1" s="704"/>
    </row>
    <row r="2" spans="1:115" ht="17" thickBot="1">
      <c r="A2" s="212"/>
      <c r="B2" s="634"/>
      <c r="C2" s="634"/>
      <c r="D2" s="634"/>
      <c r="E2" s="213">
        <v>1</v>
      </c>
      <c r="F2" s="214">
        <v>2</v>
      </c>
      <c r="G2" s="215">
        <v>3</v>
      </c>
      <c r="H2" s="676">
        <v>4</v>
      </c>
      <c r="I2" s="676"/>
      <c r="J2" s="676"/>
      <c r="K2" s="676"/>
      <c r="L2" s="676"/>
      <c r="M2" s="676"/>
      <c r="N2" s="680"/>
      <c r="O2" s="675">
        <v>5</v>
      </c>
      <c r="P2" s="676"/>
      <c r="Q2" s="676"/>
      <c r="R2" s="676"/>
      <c r="S2" s="676"/>
      <c r="T2" s="676"/>
      <c r="U2" s="676"/>
      <c r="V2" s="676"/>
      <c r="W2" s="666"/>
      <c r="X2" s="216">
        <v>6</v>
      </c>
      <c r="Y2" s="676">
        <v>7</v>
      </c>
      <c r="Z2" s="680"/>
      <c r="AA2" s="217">
        <v>8</v>
      </c>
      <c r="AB2" s="686">
        <v>9</v>
      </c>
      <c r="AC2" s="686"/>
      <c r="AD2" s="217">
        <v>10</v>
      </c>
      <c r="AE2" s="686">
        <v>11</v>
      </c>
      <c r="AF2" s="686"/>
      <c r="AG2" s="686"/>
      <c r="AH2" s="686"/>
      <c r="AI2" s="215">
        <v>12</v>
      </c>
      <c r="AJ2" s="712">
        <v>13</v>
      </c>
      <c r="AK2" s="712"/>
      <c r="AL2" s="712"/>
      <c r="AM2" s="712"/>
      <c r="AN2" s="712"/>
      <c r="AO2" s="713"/>
      <c r="AP2" s="216">
        <v>14</v>
      </c>
      <c r="AQ2" s="676">
        <v>15</v>
      </c>
      <c r="AR2" s="676"/>
      <c r="AS2" s="676"/>
      <c r="AT2" s="676"/>
      <c r="AU2" s="680"/>
      <c r="AV2" s="216">
        <v>16</v>
      </c>
      <c r="AW2" s="676">
        <v>17</v>
      </c>
      <c r="AX2" s="676"/>
      <c r="AY2" s="676"/>
      <c r="AZ2" s="676"/>
      <c r="BA2" s="680"/>
      <c r="BB2" s="692"/>
      <c r="BC2" s="216">
        <v>18</v>
      </c>
      <c r="BD2" s="676">
        <v>19</v>
      </c>
      <c r="BE2" s="676"/>
      <c r="BF2" s="676"/>
      <c r="BG2" s="676"/>
      <c r="BH2" s="218">
        <v>20</v>
      </c>
      <c r="BI2" s="676">
        <v>21</v>
      </c>
      <c r="BJ2" s="676"/>
      <c r="BK2" s="680"/>
      <c r="BL2" s="692"/>
      <c r="BM2" s="216">
        <v>22</v>
      </c>
      <c r="BN2" s="676">
        <v>23</v>
      </c>
      <c r="BO2" s="676"/>
      <c r="BP2" s="676">
        <v>24</v>
      </c>
      <c r="BQ2" s="676"/>
      <c r="BR2" s="676"/>
      <c r="BS2" s="676"/>
      <c r="BT2" s="676"/>
      <c r="BU2" s="218">
        <v>25</v>
      </c>
      <c r="BV2" s="219">
        <v>26</v>
      </c>
      <c r="BW2" s="692"/>
      <c r="BX2" s="220">
        <v>2</v>
      </c>
      <c r="BY2" s="221">
        <v>7</v>
      </c>
      <c r="BZ2" s="221">
        <v>8</v>
      </c>
      <c r="CA2" s="221">
        <f>SUM(BX2:BZ2)</f>
        <v>17</v>
      </c>
      <c r="CB2" s="221">
        <v>3</v>
      </c>
      <c r="CC2" s="221">
        <v>2</v>
      </c>
      <c r="CD2" s="221">
        <v>4</v>
      </c>
      <c r="CE2" s="221">
        <v>6</v>
      </c>
      <c r="CF2" s="221">
        <v>5</v>
      </c>
      <c r="CG2" s="221">
        <v>5</v>
      </c>
      <c r="CH2" s="221">
        <v>25</v>
      </c>
      <c r="CI2" s="221">
        <v>4</v>
      </c>
      <c r="CJ2" s="221">
        <v>3</v>
      </c>
      <c r="CK2" s="221">
        <v>7</v>
      </c>
      <c r="CL2" s="221">
        <v>9</v>
      </c>
      <c r="CM2" s="222"/>
      <c r="CN2" s="638"/>
      <c r="CO2" s="705"/>
      <c r="CP2" s="706"/>
      <c r="CQ2" s="706"/>
      <c r="CR2" s="706"/>
      <c r="CS2" s="706"/>
      <c r="CT2" s="706"/>
      <c r="CU2" s="706"/>
      <c r="CV2" s="706"/>
      <c r="CW2" s="706"/>
      <c r="CX2" s="706"/>
      <c r="CY2" s="706"/>
      <c r="CZ2" s="706"/>
      <c r="DA2" s="706"/>
      <c r="DB2" s="706"/>
      <c r="DC2" s="706"/>
      <c r="DD2" s="706"/>
      <c r="DE2" s="706"/>
      <c r="DF2" s="706"/>
      <c r="DG2" s="706"/>
      <c r="DH2" s="706"/>
      <c r="DI2" s="706"/>
      <c r="DJ2" s="706"/>
      <c r="DK2" s="707"/>
    </row>
    <row r="3" spans="1:115" ht="15" customHeight="1" thickBot="1">
      <c r="A3" s="212"/>
      <c r="B3" s="634"/>
      <c r="C3" s="634"/>
      <c r="D3" s="634"/>
      <c r="E3" s="214" t="s">
        <v>12</v>
      </c>
      <c r="F3" s="214" t="s">
        <v>12</v>
      </c>
      <c r="G3" s="223" t="s">
        <v>12</v>
      </c>
      <c r="H3" s="674" t="s">
        <v>13</v>
      </c>
      <c r="I3" s="674"/>
      <c r="J3" s="674"/>
      <c r="K3" s="674"/>
      <c r="L3" s="674"/>
      <c r="M3" s="674"/>
      <c r="N3" s="681"/>
      <c r="O3" s="673" t="s">
        <v>13</v>
      </c>
      <c r="P3" s="674"/>
      <c r="Q3" s="674"/>
      <c r="R3" s="674"/>
      <c r="S3" s="674"/>
      <c r="T3" s="674"/>
      <c r="U3" s="674"/>
      <c r="V3" s="674"/>
      <c r="W3" s="666"/>
      <c r="X3" s="224" t="s">
        <v>12</v>
      </c>
      <c r="Y3" s="674" t="s">
        <v>13</v>
      </c>
      <c r="Z3" s="681"/>
      <c r="AA3" s="224" t="s">
        <v>12</v>
      </c>
      <c r="AB3" s="674" t="s">
        <v>13</v>
      </c>
      <c r="AC3" s="681"/>
      <c r="AD3" s="224" t="s">
        <v>12</v>
      </c>
      <c r="AE3" s="674" t="s">
        <v>13</v>
      </c>
      <c r="AF3" s="674"/>
      <c r="AG3" s="674"/>
      <c r="AH3" s="681"/>
      <c r="AI3" s="225" t="s">
        <v>12</v>
      </c>
      <c r="AJ3" s="698" t="s">
        <v>13</v>
      </c>
      <c r="AK3" s="698"/>
      <c r="AL3" s="698"/>
      <c r="AM3" s="698"/>
      <c r="AN3" s="698"/>
      <c r="AO3" s="699"/>
      <c r="AP3" s="226" t="s">
        <v>12</v>
      </c>
      <c r="AQ3" s="674" t="s">
        <v>13</v>
      </c>
      <c r="AR3" s="674"/>
      <c r="AS3" s="674"/>
      <c r="AT3" s="674"/>
      <c r="AU3" s="681"/>
      <c r="AV3" s="216" t="s">
        <v>12</v>
      </c>
      <c r="AW3" s="674" t="s">
        <v>13</v>
      </c>
      <c r="AX3" s="674"/>
      <c r="AY3" s="674"/>
      <c r="AZ3" s="674"/>
      <c r="BA3" s="681"/>
      <c r="BB3" s="692"/>
      <c r="BC3" s="216" t="s">
        <v>14</v>
      </c>
      <c r="BD3" s="674" t="s">
        <v>13</v>
      </c>
      <c r="BE3" s="674"/>
      <c r="BF3" s="674"/>
      <c r="BG3" s="674"/>
      <c r="BH3" s="218" t="s">
        <v>12</v>
      </c>
      <c r="BI3" s="674" t="s">
        <v>13</v>
      </c>
      <c r="BJ3" s="674"/>
      <c r="BK3" s="681"/>
      <c r="BL3" s="692"/>
      <c r="BM3" s="216" t="s">
        <v>12</v>
      </c>
      <c r="BN3" s="227" t="s">
        <v>12</v>
      </c>
      <c r="BO3" s="227" t="s">
        <v>12</v>
      </c>
      <c r="BP3" s="674" t="s">
        <v>13</v>
      </c>
      <c r="BQ3" s="674"/>
      <c r="BR3" s="674"/>
      <c r="BS3" s="674"/>
      <c r="BT3" s="674"/>
      <c r="BU3" s="228" t="s">
        <v>14</v>
      </c>
      <c r="BV3" s="229" t="s">
        <v>13</v>
      </c>
      <c r="BW3" s="692"/>
      <c r="BX3" s="640" t="s">
        <v>403</v>
      </c>
      <c r="BY3" s="641"/>
      <c r="BZ3" s="641"/>
      <c r="CA3" s="642"/>
      <c r="CB3" s="640" t="s">
        <v>404</v>
      </c>
      <c r="CC3" s="641"/>
      <c r="CD3" s="641"/>
      <c r="CE3" s="641"/>
      <c r="CF3" s="641"/>
      <c r="CG3" s="641"/>
      <c r="CH3" s="642"/>
      <c r="CI3" s="640" t="s">
        <v>405</v>
      </c>
      <c r="CJ3" s="641"/>
      <c r="CK3" s="642"/>
      <c r="CL3" s="230" t="s">
        <v>406</v>
      </c>
      <c r="CM3" s="643" t="s">
        <v>193</v>
      </c>
      <c r="CN3" s="638"/>
      <c r="CO3" s="654" t="s">
        <v>400</v>
      </c>
      <c r="CP3" s="655"/>
      <c r="CQ3" s="656"/>
      <c r="CR3" s="231"/>
      <c r="CS3" s="231"/>
      <c r="CT3" s="654" t="s">
        <v>399</v>
      </c>
      <c r="CU3" s="655"/>
      <c r="CV3" s="655"/>
      <c r="CW3" s="655"/>
      <c r="CX3" s="655"/>
      <c r="CY3" s="656"/>
      <c r="CZ3" s="231"/>
      <c r="DA3" s="231"/>
      <c r="DB3" s="231"/>
      <c r="DC3" s="654" t="s">
        <v>397</v>
      </c>
      <c r="DD3" s="656"/>
      <c r="DE3" s="231"/>
      <c r="DF3" s="231"/>
      <c r="DG3" s="231"/>
      <c r="DH3" s="231"/>
      <c r="DI3" s="231"/>
      <c r="DJ3" s="231"/>
      <c r="DK3" s="6" t="s">
        <v>398</v>
      </c>
    </row>
    <row r="4" spans="1:115" ht="175" customHeight="1">
      <c r="A4" s="212"/>
      <c r="B4" s="635"/>
      <c r="C4" s="635"/>
      <c r="D4" s="635"/>
      <c r="E4" s="232" t="s">
        <v>15</v>
      </c>
      <c r="F4" s="233" t="s">
        <v>16</v>
      </c>
      <c r="G4" s="234" t="s">
        <v>17</v>
      </c>
      <c r="H4" s="682" t="s">
        <v>293</v>
      </c>
      <c r="I4" s="682"/>
      <c r="J4" s="682"/>
      <c r="K4" s="682"/>
      <c r="L4" s="682"/>
      <c r="M4" s="682"/>
      <c r="N4" s="683"/>
      <c r="O4" s="670" t="s">
        <v>294</v>
      </c>
      <c r="P4" s="671"/>
      <c r="Q4" s="671"/>
      <c r="R4" s="671"/>
      <c r="S4" s="671"/>
      <c r="T4" s="671"/>
      <c r="U4" s="671"/>
      <c r="V4" s="672"/>
      <c r="W4" s="666"/>
      <c r="X4" s="235" t="s">
        <v>18</v>
      </c>
      <c r="Y4" s="684" t="s">
        <v>295</v>
      </c>
      <c r="Z4" s="685"/>
      <c r="AA4" s="236" t="s">
        <v>19</v>
      </c>
      <c r="AB4" s="682" t="s">
        <v>296</v>
      </c>
      <c r="AC4" s="683"/>
      <c r="AD4" s="236" t="s">
        <v>20</v>
      </c>
      <c r="AE4" s="682" t="s">
        <v>297</v>
      </c>
      <c r="AF4" s="682"/>
      <c r="AG4" s="682"/>
      <c r="AH4" s="683"/>
      <c r="AI4" s="237" t="s">
        <v>21</v>
      </c>
      <c r="AJ4" s="700" t="s">
        <v>298</v>
      </c>
      <c r="AK4" s="700"/>
      <c r="AL4" s="700"/>
      <c r="AM4" s="700"/>
      <c r="AN4" s="700"/>
      <c r="AO4" s="701"/>
      <c r="AP4" s="238" t="s">
        <v>22</v>
      </c>
      <c r="AQ4" s="689" t="s">
        <v>299</v>
      </c>
      <c r="AR4" s="689"/>
      <c r="AS4" s="689"/>
      <c r="AT4" s="689"/>
      <c r="AU4" s="690"/>
      <c r="AV4" s="236" t="s">
        <v>23</v>
      </c>
      <c r="AW4" s="682" t="s">
        <v>300</v>
      </c>
      <c r="AX4" s="682"/>
      <c r="AY4" s="682"/>
      <c r="AZ4" s="682"/>
      <c r="BA4" s="683"/>
      <c r="BB4" s="692"/>
      <c r="BC4" s="236" t="s">
        <v>24</v>
      </c>
      <c r="BD4" s="682" t="s">
        <v>301</v>
      </c>
      <c r="BE4" s="682"/>
      <c r="BF4" s="682"/>
      <c r="BG4" s="682"/>
      <c r="BH4" s="239" t="s">
        <v>25</v>
      </c>
      <c r="BI4" s="682" t="s">
        <v>302</v>
      </c>
      <c r="BJ4" s="682"/>
      <c r="BK4" s="682"/>
      <c r="BL4" s="692"/>
      <c r="BM4" s="240" t="s">
        <v>26</v>
      </c>
      <c r="BN4" s="241" t="s">
        <v>27</v>
      </c>
      <c r="BO4" s="241" t="s">
        <v>28</v>
      </c>
      <c r="BP4" s="682" t="s">
        <v>303</v>
      </c>
      <c r="BQ4" s="682"/>
      <c r="BR4" s="682"/>
      <c r="BS4" s="682"/>
      <c r="BT4" s="682"/>
      <c r="BU4" s="241" t="s">
        <v>29</v>
      </c>
      <c r="BV4" s="242" t="s">
        <v>30</v>
      </c>
      <c r="BW4" s="692"/>
      <c r="BX4" s="696" t="s">
        <v>0</v>
      </c>
      <c r="BY4" s="648" t="s">
        <v>1</v>
      </c>
      <c r="BZ4" s="648" t="s">
        <v>194</v>
      </c>
      <c r="CA4" s="694" t="s">
        <v>195</v>
      </c>
      <c r="CB4" s="696" t="s">
        <v>3</v>
      </c>
      <c r="CC4" s="648" t="s">
        <v>196</v>
      </c>
      <c r="CD4" s="648" t="s">
        <v>197</v>
      </c>
      <c r="CE4" s="648" t="s">
        <v>198</v>
      </c>
      <c r="CF4" s="648" t="s">
        <v>7</v>
      </c>
      <c r="CG4" s="648" t="s">
        <v>199</v>
      </c>
      <c r="CH4" s="694" t="s">
        <v>195</v>
      </c>
      <c r="CI4" s="696" t="s">
        <v>200</v>
      </c>
      <c r="CJ4" s="648" t="s">
        <v>10</v>
      </c>
      <c r="CK4" s="650" t="s">
        <v>195</v>
      </c>
      <c r="CL4" s="646" t="s">
        <v>201</v>
      </c>
      <c r="CM4" s="644"/>
      <c r="CN4" s="638"/>
      <c r="CO4" s="657" t="s">
        <v>0</v>
      </c>
      <c r="CP4" s="659" t="s">
        <v>1</v>
      </c>
      <c r="CQ4" s="661" t="s">
        <v>194</v>
      </c>
      <c r="CR4" s="231"/>
      <c r="CS4" s="231"/>
      <c r="CT4" s="657" t="s">
        <v>3</v>
      </c>
      <c r="CU4" s="659" t="s">
        <v>196</v>
      </c>
      <c r="CV4" s="659" t="s">
        <v>197</v>
      </c>
      <c r="CW4" s="659" t="s">
        <v>198</v>
      </c>
      <c r="CX4" s="659" t="s">
        <v>7</v>
      </c>
      <c r="CY4" s="661" t="s">
        <v>199</v>
      </c>
      <c r="CZ4" s="231"/>
      <c r="DA4" s="231"/>
      <c r="DB4" s="231"/>
      <c r="DC4" s="657" t="s">
        <v>200</v>
      </c>
      <c r="DD4" s="661" t="s">
        <v>10</v>
      </c>
      <c r="DE4" s="231"/>
      <c r="DF4" s="231"/>
      <c r="DG4" s="231"/>
      <c r="DH4" s="231"/>
      <c r="DI4" s="231"/>
      <c r="DJ4" s="231"/>
      <c r="DK4" s="652" t="s">
        <v>201</v>
      </c>
    </row>
    <row r="5" spans="1:115" ht="181" customHeight="1" thickBot="1">
      <c r="A5" s="212"/>
      <c r="B5" s="636"/>
      <c r="C5" s="636"/>
      <c r="D5" s="636"/>
      <c r="E5" s="243" t="s">
        <v>304</v>
      </c>
      <c r="F5" s="244" t="s">
        <v>305</v>
      </c>
      <c r="G5" s="245" t="s">
        <v>306</v>
      </c>
      <c r="H5" s="246" t="s">
        <v>31</v>
      </c>
      <c r="I5" s="247" t="s">
        <v>32</v>
      </c>
      <c r="J5" s="246" t="s">
        <v>33</v>
      </c>
      <c r="K5" s="246" t="s">
        <v>34</v>
      </c>
      <c r="L5" s="246" t="s">
        <v>35</v>
      </c>
      <c r="M5" s="246" t="s">
        <v>36</v>
      </c>
      <c r="N5" s="248" t="s">
        <v>37</v>
      </c>
      <c r="O5" s="246" t="s">
        <v>38</v>
      </c>
      <c r="P5" s="246" t="s">
        <v>39</v>
      </c>
      <c r="Q5" s="246" t="s">
        <v>40</v>
      </c>
      <c r="R5" s="246" t="s">
        <v>41</v>
      </c>
      <c r="S5" s="246" t="s">
        <v>42</v>
      </c>
      <c r="T5" s="246" t="s">
        <v>43</v>
      </c>
      <c r="U5" s="246" t="s">
        <v>44</v>
      </c>
      <c r="V5" s="246" t="s">
        <v>45</v>
      </c>
      <c r="W5" s="667"/>
      <c r="X5" s="245" t="s">
        <v>304</v>
      </c>
      <c r="Y5" s="246" t="s">
        <v>46</v>
      </c>
      <c r="Z5" s="246" t="s">
        <v>47</v>
      </c>
      <c r="AA5" s="245" t="s">
        <v>307</v>
      </c>
      <c r="AB5" s="246" t="s">
        <v>48</v>
      </c>
      <c r="AC5" s="246" t="s">
        <v>49</v>
      </c>
      <c r="AD5" s="245" t="s">
        <v>306</v>
      </c>
      <c r="AE5" s="246" t="s">
        <v>50</v>
      </c>
      <c r="AF5" s="246" t="s">
        <v>51</v>
      </c>
      <c r="AG5" s="246" t="s">
        <v>52</v>
      </c>
      <c r="AH5" s="246" t="s">
        <v>53</v>
      </c>
      <c r="AI5" s="249" t="s">
        <v>308</v>
      </c>
      <c r="AJ5" s="247" t="s">
        <v>54</v>
      </c>
      <c r="AK5" s="247" t="s">
        <v>55</v>
      </c>
      <c r="AL5" s="247" t="s">
        <v>56</v>
      </c>
      <c r="AM5" s="247" t="s">
        <v>57</v>
      </c>
      <c r="AN5" s="247" t="s">
        <v>58</v>
      </c>
      <c r="AO5" s="247" t="s">
        <v>59</v>
      </c>
      <c r="AP5" s="250" t="s">
        <v>306</v>
      </c>
      <c r="AQ5" s="246" t="s">
        <v>60</v>
      </c>
      <c r="AR5" s="246" t="s">
        <v>61</v>
      </c>
      <c r="AS5" s="246" t="s">
        <v>62</v>
      </c>
      <c r="AT5" s="246" t="s">
        <v>63</v>
      </c>
      <c r="AU5" s="246" t="s">
        <v>64</v>
      </c>
      <c r="AV5" s="250" t="s">
        <v>304</v>
      </c>
      <c r="AW5" s="246" t="s">
        <v>65</v>
      </c>
      <c r="AX5" s="246" t="s">
        <v>66</v>
      </c>
      <c r="AY5" s="246" t="s">
        <v>67</v>
      </c>
      <c r="AZ5" s="246" t="s">
        <v>68</v>
      </c>
      <c r="BA5" s="246" t="s">
        <v>69</v>
      </c>
      <c r="BB5" s="693"/>
      <c r="BC5" s="251" t="s">
        <v>304</v>
      </c>
      <c r="BD5" s="252" t="s">
        <v>421</v>
      </c>
      <c r="BE5" s="252" t="s">
        <v>70</v>
      </c>
      <c r="BF5" s="252" t="s">
        <v>71</v>
      </c>
      <c r="BG5" s="252" t="s">
        <v>72</v>
      </c>
      <c r="BH5" s="253" t="s">
        <v>304</v>
      </c>
      <c r="BI5" s="252" t="s">
        <v>73</v>
      </c>
      <c r="BJ5" s="252" t="s">
        <v>74</v>
      </c>
      <c r="BK5" s="252" t="s">
        <v>75</v>
      </c>
      <c r="BL5" s="693"/>
      <c r="BM5" s="254" t="s">
        <v>309</v>
      </c>
      <c r="BN5" s="255" t="s">
        <v>310</v>
      </c>
      <c r="BO5" s="255" t="s">
        <v>311</v>
      </c>
      <c r="BP5" s="246" t="s">
        <v>76</v>
      </c>
      <c r="BQ5" s="246" t="s">
        <v>77</v>
      </c>
      <c r="BR5" s="246" t="s">
        <v>78</v>
      </c>
      <c r="BS5" s="246" t="s">
        <v>79</v>
      </c>
      <c r="BT5" s="246" t="s">
        <v>80</v>
      </c>
      <c r="BU5" s="255" t="s">
        <v>312</v>
      </c>
      <c r="BV5" s="256" t="s">
        <v>313</v>
      </c>
      <c r="BW5" s="693"/>
      <c r="BX5" s="697"/>
      <c r="BY5" s="649"/>
      <c r="BZ5" s="649"/>
      <c r="CA5" s="695"/>
      <c r="CB5" s="697"/>
      <c r="CC5" s="649"/>
      <c r="CD5" s="649"/>
      <c r="CE5" s="649"/>
      <c r="CF5" s="649"/>
      <c r="CG5" s="649"/>
      <c r="CH5" s="695"/>
      <c r="CI5" s="697"/>
      <c r="CJ5" s="649"/>
      <c r="CK5" s="651"/>
      <c r="CL5" s="647"/>
      <c r="CM5" s="645"/>
      <c r="CN5" s="639"/>
      <c r="CO5" s="658"/>
      <c r="CP5" s="660"/>
      <c r="CQ5" s="662"/>
      <c r="CR5" s="231"/>
      <c r="CS5" s="231"/>
      <c r="CT5" s="658"/>
      <c r="CU5" s="660"/>
      <c r="CV5" s="660"/>
      <c r="CW5" s="660"/>
      <c r="CX5" s="660"/>
      <c r="CY5" s="662"/>
      <c r="CZ5" s="231"/>
      <c r="DA5" s="231"/>
      <c r="DB5" s="231"/>
      <c r="DC5" s="658"/>
      <c r="DD5" s="662"/>
      <c r="DE5" s="231"/>
      <c r="DF5" s="231"/>
      <c r="DG5" s="231"/>
      <c r="DH5" s="231"/>
      <c r="DI5" s="231"/>
      <c r="DJ5" s="231"/>
      <c r="DK5" s="653"/>
    </row>
    <row r="6" spans="1:115" s="273" customFormat="1" ht="43" thickBot="1">
      <c r="A6" s="373" t="s">
        <v>393</v>
      </c>
      <c r="B6" s="312" t="s">
        <v>457</v>
      </c>
      <c r="C6" s="26" t="s">
        <v>220</v>
      </c>
      <c r="D6" s="27" t="s">
        <v>81</v>
      </c>
      <c r="E6" s="257" t="s">
        <v>82</v>
      </c>
      <c r="F6" s="258" t="s">
        <v>83</v>
      </c>
      <c r="G6" s="257" t="s">
        <v>84</v>
      </c>
      <c r="H6" s="259" t="s">
        <v>85</v>
      </c>
      <c r="I6" s="260" t="s">
        <v>86</v>
      </c>
      <c r="J6" s="260" t="s">
        <v>87</v>
      </c>
      <c r="K6" s="260" t="s">
        <v>88</v>
      </c>
      <c r="L6" s="260" t="s">
        <v>89</v>
      </c>
      <c r="M6" s="260" t="s">
        <v>90</v>
      </c>
      <c r="N6" s="261" t="s">
        <v>91</v>
      </c>
      <c r="O6" s="262" t="s">
        <v>92</v>
      </c>
      <c r="P6" s="263" t="s">
        <v>93</v>
      </c>
      <c r="Q6" s="263" t="s">
        <v>94</v>
      </c>
      <c r="R6" s="263" t="s">
        <v>95</v>
      </c>
      <c r="S6" s="263" t="s">
        <v>96</v>
      </c>
      <c r="T6" s="263" t="s">
        <v>97</v>
      </c>
      <c r="U6" s="263" t="s">
        <v>98</v>
      </c>
      <c r="V6" s="264" t="s">
        <v>99</v>
      </c>
      <c r="W6" s="265" t="s">
        <v>417</v>
      </c>
      <c r="X6" s="266" t="s">
        <v>100</v>
      </c>
      <c r="Y6" s="263" t="s">
        <v>101</v>
      </c>
      <c r="Z6" s="263" t="s">
        <v>102</v>
      </c>
      <c r="AA6" s="266" t="s">
        <v>103</v>
      </c>
      <c r="AB6" s="263" t="s">
        <v>104</v>
      </c>
      <c r="AC6" s="267" t="s">
        <v>105</v>
      </c>
      <c r="AD6" s="268" t="s">
        <v>106</v>
      </c>
      <c r="AE6" s="263" t="s">
        <v>107</v>
      </c>
      <c r="AF6" s="263" t="s">
        <v>108</v>
      </c>
      <c r="AG6" s="263" t="s">
        <v>109</v>
      </c>
      <c r="AH6" s="263" t="s">
        <v>110</v>
      </c>
      <c r="AI6" s="266" t="s">
        <v>111</v>
      </c>
      <c r="AJ6" s="263" t="s">
        <v>112</v>
      </c>
      <c r="AK6" s="263" t="s">
        <v>113</v>
      </c>
      <c r="AL6" s="263" t="s">
        <v>114</v>
      </c>
      <c r="AM6" s="263" t="s">
        <v>115</v>
      </c>
      <c r="AN6" s="263" t="s">
        <v>116</v>
      </c>
      <c r="AO6" s="263" t="s">
        <v>117</v>
      </c>
      <c r="AP6" s="266" t="s">
        <v>118</v>
      </c>
      <c r="AQ6" s="263" t="s">
        <v>119</v>
      </c>
      <c r="AR6" s="263" t="s">
        <v>120</v>
      </c>
      <c r="AS6" s="263" t="s">
        <v>121</v>
      </c>
      <c r="AT6" s="263" t="s">
        <v>122</v>
      </c>
      <c r="AU6" s="263" t="s">
        <v>123</v>
      </c>
      <c r="AV6" s="266" t="s">
        <v>124</v>
      </c>
      <c r="AW6" s="263" t="s">
        <v>125</v>
      </c>
      <c r="AX6" s="263" t="s">
        <v>126</v>
      </c>
      <c r="AY6" s="263" t="s">
        <v>127</v>
      </c>
      <c r="AZ6" s="263" t="s">
        <v>128</v>
      </c>
      <c r="BA6" s="269" t="s">
        <v>129</v>
      </c>
      <c r="BB6" s="265" t="s">
        <v>418</v>
      </c>
      <c r="BC6" s="266" t="s">
        <v>130</v>
      </c>
      <c r="BD6" s="263" t="s">
        <v>131</v>
      </c>
      <c r="BE6" s="263" t="s">
        <v>132</v>
      </c>
      <c r="BF6" s="263" t="s">
        <v>133</v>
      </c>
      <c r="BG6" s="263" t="s">
        <v>134</v>
      </c>
      <c r="BH6" s="266" t="s">
        <v>135</v>
      </c>
      <c r="BI6" s="263" t="s">
        <v>136</v>
      </c>
      <c r="BJ6" s="263" t="s">
        <v>137</v>
      </c>
      <c r="BK6" s="267" t="s">
        <v>138</v>
      </c>
      <c r="BL6" s="265" t="s">
        <v>419</v>
      </c>
      <c r="BM6" s="270" t="s">
        <v>139</v>
      </c>
      <c r="BN6" s="271" t="s">
        <v>140</v>
      </c>
      <c r="BO6" s="271" t="s">
        <v>141</v>
      </c>
      <c r="BP6" s="263" t="s">
        <v>142</v>
      </c>
      <c r="BQ6" s="263" t="s">
        <v>143</v>
      </c>
      <c r="BR6" s="263" t="s">
        <v>144</v>
      </c>
      <c r="BS6" s="263" t="s">
        <v>145</v>
      </c>
      <c r="BT6" s="263" t="s">
        <v>146</v>
      </c>
      <c r="BU6" s="271" t="s">
        <v>147</v>
      </c>
      <c r="BV6" s="263" t="s">
        <v>148</v>
      </c>
      <c r="BW6" s="265" t="s">
        <v>420</v>
      </c>
      <c r="BX6" s="272" t="s">
        <v>202</v>
      </c>
      <c r="BY6" s="272" t="s">
        <v>203</v>
      </c>
      <c r="BZ6" s="272" t="s">
        <v>204</v>
      </c>
      <c r="CA6" s="272" t="s">
        <v>205</v>
      </c>
      <c r="CB6" s="272" t="s">
        <v>206</v>
      </c>
      <c r="CC6" s="272" t="s">
        <v>207</v>
      </c>
      <c r="CD6" s="272" t="s">
        <v>208</v>
      </c>
      <c r="CE6" s="272" t="s">
        <v>209</v>
      </c>
      <c r="CF6" s="272" t="s">
        <v>210</v>
      </c>
      <c r="CG6" s="272" t="s">
        <v>211</v>
      </c>
      <c r="CH6" s="272" t="s">
        <v>212</v>
      </c>
      <c r="CI6" s="272" t="s">
        <v>213</v>
      </c>
      <c r="CJ6" s="272" t="s">
        <v>214</v>
      </c>
      <c r="CK6" s="272" t="s">
        <v>215</v>
      </c>
      <c r="CL6" s="272" t="s">
        <v>216</v>
      </c>
      <c r="CM6" s="272" t="s">
        <v>217</v>
      </c>
      <c r="CN6" s="5" t="s">
        <v>218</v>
      </c>
      <c r="CO6" s="7" t="s">
        <v>202</v>
      </c>
      <c r="CP6" s="5" t="s">
        <v>203</v>
      </c>
      <c r="CQ6" s="5" t="s">
        <v>204</v>
      </c>
      <c r="CR6" s="274"/>
      <c r="CS6" s="274"/>
      <c r="CT6" s="5" t="s">
        <v>206</v>
      </c>
      <c r="CU6" s="5" t="s">
        <v>207</v>
      </c>
      <c r="CV6" s="5" t="s">
        <v>208</v>
      </c>
      <c r="CW6" s="5" t="s">
        <v>209</v>
      </c>
      <c r="CX6" s="5" t="s">
        <v>210</v>
      </c>
      <c r="CY6" s="5" t="s">
        <v>211</v>
      </c>
      <c r="CZ6" s="274"/>
      <c r="DA6" s="274"/>
      <c r="DB6" s="274"/>
      <c r="DC6" s="5" t="s">
        <v>213</v>
      </c>
      <c r="DD6" s="5" t="s">
        <v>214</v>
      </c>
      <c r="DE6" s="274"/>
      <c r="DF6" s="274"/>
      <c r="DG6" s="274"/>
      <c r="DH6" s="274"/>
      <c r="DI6" s="274"/>
      <c r="DJ6" s="274"/>
      <c r="DK6" s="5" t="s">
        <v>216</v>
      </c>
    </row>
    <row r="7" spans="1:115" s="290" customFormat="1" ht="33" customHeight="1">
      <c r="A7" s="275">
        <v>1</v>
      </c>
      <c r="B7" s="276">
        <v>1</v>
      </c>
      <c r="C7" s="277" t="s">
        <v>314</v>
      </c>
      <c r="D7" s="278" t="s">
        <v>315</v>
      </c>
      <c r="E7" s="279">
        <v>1</v>
      </c>
      <c r="F7" s="279">
        <v>1</v>
      </c>
      <c r="G7" s="280">
        <v>1</v>
      </c>
      <c r="H7" s="280">
        <v>1</v>
      </c>
      <c r="I7" s="280">
        <v>1</v>
      </c>
      <c r="J7" s="280">
        <v>0.66666666666666663</v>
      </c>
      <c r="K7" s="280">
        <v>1</v>
      </c>
      <c r="L7" s="280">
        <v>1</v>
      </c>
      <c r="M7" s="280">
        <v>1</v>
      </c>
      <c r="N7" s="280">
        <v>1</v>
      </c>
      <c r="O7" s="280">
        <v>1</v>
      </c>
      <c r="P7" s="281">
        <v>1</v>
      </c>
      <c r="Q7" s="281">
        <v>1</v>
      </c>
      <c r="R7" s="281">
        <v>1</v>
      </c>
      <c r="S7" s="281">
        <v>1</v>
      </c>
      <c r="T7" s="281">
        <v>1</v>
      </c>
      <c r="U7" s="281">
        <v>1</v>
      </c>
      <c r="V7" s="281">
        <v>1</v>
      </c>
      <c r="W7" s="282">
        <f t="shared" ref="W7:W38" si="0">SUM(E7:F7,H7:V7)</f>
        <v>16.666666666666668</v>
      </c>
      <c r="X7" s="281">
        <v>1</v>
      </c>
      <c r="Y7" s="281">
        <v>1</v>
      </c>
      <c r="Z7" s="281">
        <v>1</v>
      </c>
      <c r="AA7" s="280">
        <v>1</v>
      </c>
      <c r="AB7" s="280">
        <v>1</v>
      </c>
      <c r="AC7" s="280">
        <v>1</v>
      </c>
      <c r="AD7" s="280">
        <v>1</v>
      </c>
      <c r="AE7" s="280">
        <v>1</v>
      </c>
      <c r="AF7" s="280">
        <v>0</v>
      </c>
      <c r="AG7" s="280">
        <v>0</v>
      </c>
      <c r="AH7" s="280">
        <v>0</v>
      </c>
      <c r="AI7" s="280">
        <v>1</v>
      </c>
      <c r="AJ7" s="280">
        <v>1</v>
      </c>
      <c r="AK7" s="280">
        <v>1</v>
      </c>
      <c r="AL7" s="280">
        <v>1</v>
      </c>
      <c r="AM7" s="280">
        <v>1</v>
      </c>
      <c r="AN7" s="280">
        <v>1</v>
      </c>
      <c r="AO7" s="280">
        <v>0.33333333333333331</v>
      </c>
      <c r="AP7" s="280">
        <v>1</v>
      </c>
      <c r="AQ7" s="280">
        <v>1</v>
      </c>
      <c r="AR7" s="280">
        <v>1</v>
      </c>
      <c r="AS7" s="280">
        <v>1</v>
      </c>
      <c r="AT7" s="280">
        <v>1</v>
      </c>
      <c r="AU7" s="280">
        <v>1</v>
      </c>
      <c r="AV7" s="281">
        <v>1</v>
      </c>
      <c r="AW7" s="281">
        <v>1</v>
      </c>
      <c r="AX7" s="281">
        <v>1</v>
      </c>
      <c r="AY7" s="281">
        <v>1</v>
      </c>
      <c r="AZ7" s="281">
        <v>1</v>
      </c>
      <c r="BA7" s="281">
        <v>1</v>
      </c>
      <c r="BB7" s="283">
        <f t="shared" ref="BB7:BB38" si="1">SUM(X7:Z7)+SUM(AE7:AH7)+SUM(AJ7:AO7)+SUM(AQ7:AU7)+SUM(AW7:BA7)+SUM(AB7:AC7)</f>
        <v>21.333333333333332</v>
      </c>
      <c r="BC7" s="281">
        <v>1</v>
      </c>
      <c r="BD7" s="280">
        <v>1</v>
      </c>
      <c r="BE7" s="281">
        <v>1</v>
      </c>
      <c r="BF7" s="281">
        <v>1</v>
      </c>
      <c r="BG7" s="281">
        <v>1</v>
      </c>
      <c r="BH7" s="281">
        <v>1</v>
      </c>
      <c r="BI7" s="281">
        <v>1</v>
      </c>
      <c r="BJ7" s="281">
        <v>1</v>
      </c>
      <c r="BK7" s="281">
        <v>1</v>
      </c>
      <c r="BL7" s="283">
        <f t="shared" ref="BL7:BL38" si="2">SUM(BD7:BG7)+SUM(BI7:BK7)</f>
        <v>7</v>
      </c>
      <c r="BM7" s="281">
        <v>1</v>
      </c>
      <c r="BN7" s="281">
        <v>1</v>
      </c>
      <c r="BO7" s="281">
        <v>1</v>
      </c>
      <c r="BP7" s="281">
        <v>0</v>
      </c>
      <c r="BQ7" s="281">
        <v>1</v>
      </c>
      <c r="BR7" s="281">
        <v>1</v>
      </c>
      <c r="BS7" s="281">
        <v>0</v>
      </c>
      <c r="BT7" s="281">
        <v>1</v>
      </c>
      <c r="BU7" s="281">
        <v>1</v>
      </c>
      <c r="BV7" s="281">
        <v>1</v>
      </c>
      <c r="BW7" s="284">
        <f t="shared" ref="BW7:BW38" si="3">SUM(BM7:BN7)+SUM(BP7:BV7)</f>
        <v>7</v>
      </c>
      <c r="BX7" s="285">
        <f t="shared" ref="BX7:BX38" si="4">E7+F7</f>
        <v>2</v>
      </c>
      <c r="BY7" s="285">
        <f t="shared" ref="BY7:BY38" si="5">SUM(H7:N7)</f>
        <v>6.6666666666666661</v>
      </c>
      <c r="BZ7" s="285">
        <f t="shared" ref="BZ7:BZ38" si="6">SUM(O7:V7)</f>
        <v>8</v>
      </c>
      <c r="CA7" s="286">
        <f t="shared" ref="CA7:CA38" si="7">SUM(BX7:BZ7)*100/17</f>
        <v>98.039215686274503</v>
      </c>
      <c r="CB7" s="285">
        <f t="shared" ref="CB7:CB38" si="8">SUM(X7:Z7)</f>
        <v>3</v>
      </c>
      <c r="CC7" s="285">
        <f t="shared" ref="CC7:CC38" si="9">SUM(AB7:AC7)</f>
        <v>2</v>
      </c>
      <c r="CD7" s="285">
        <f t="shared" ref="CD7:CD38" si="10">SUM(AE7:AH7)</f>
        <v>1</v>
      </c>
      <c r="CE7" s="285">
        <f t="shared" ref="CE7:CE38" si="11">SUM(AJ7:AO7)</f>
        <v>5.333333333333333</v>
      </c>
      <c r="CF7" s="285">
        <f t="shared" ref="CF7:CF38" si="12">SUM(AQ7:AU7)</f>
        <v>5</v>
      </c>
      <c r="CG7" s="285">
        <f t="shared" ref="CG7:CG38" si="13">SUM(AW7:BA7)</f>
        <v>5</v>
      </c>
      <c r="CH7" s="286">
        <f t="shared" ref="CH7:CH38" si="14">SUM(CB7:CG7)*100/25</f>
        <v>85.333333333333314</v>
      </c>
      <c r="CI7" s="285">
        <f t="shared" ref="CI7:CI38" si="15">SUM(BD7:BG7)</f>
        <v>4</v>
      </c>
      <c r="CJ7" s="285">
        <f t="shared" ref="CJ7:CJ38" si="16">SUM(BI7:BK7)</f>
        <v>3</v>
      </c>
      <c r="CK7" s="286">
        <f t="shared" ref="CK7:CK38" si="17">SUM(CI7:CJ7)*100/7</f>
        <v>100</v>
      </c>
      <c r="CL7" s="285">
        <f t="shared" ref="CL7:CL38" si="18">SUM(BP7:BV7)+SUM(BM7:BN7)</f>
        <v>7</v>
      </c>
      <c r="CM7" s="286">
        <f t="shared" ref="CM7:CM38" si="19">CL7*100/9</f>
        <v>77.777777777777771</v>
      </c>
      <c r="CN7" s="287">
        <f t="shared" ref="CN7:CN38" si="20">AVERAGE(CA7,CH7,CK7,CM7)</f>
        <v>90.287581699346404</v>
      </c>
      <c r="CO7" s="288">
        <f t="shared" ref="CO7:CO38" si="21">(BX7/2)*100</f>
        <v>100</v>
      </c>
      <c r="CP7" s="187">
        <f t="shared" ref="CP7:CP38" si="22">(BY7/7)*100</f>
        <v>95.238095238095227</v>
      </c>
      <c r="CQ7" s="187">
        <f t="shared" ref="CQ7:CQ38" si="23">(BZ7/8)*100</f>
        <v>100</v>
      </c>
      <c r="CR7" s="187"/>
      <c r="CS7" s="187"/>
      <c r="CT7" s="187">
        <f t="shared" ref="CT7:CT38" si="24">(CB7/3)*100</f>
        <v>100</v>
      </c>
      <c r="CU7" s="187">
        <f t="shared" ref="CU7:CU38" si="25">(CC7/2)*100</f>
        <v>100</v>
      </c>
      <c r="CV7" s="187">
        <f t="shared" ref="CV7:CV38" si="26">(CD7/4)*100</f>
        <v>25</v>
      </c>
      <c r="CW7" s="187">
        <f t="shared" ref="CW7:CW38" si="27">(CE7/6)*100</f>
        <v>88.888888888888886</v>
      </c>
      <c r="CX7" s="187">
        <f t="shared" ref="CX7:CX38" si="28">(CF7/5)*100</f>
        <v>100</v>
      </c>
      <c r="CY7" s="187">
        <f t="shared" ref="CY7:CY38" si="29">(CG7/5)*100</f>
        <v>100</v>
      </c>
      <c r="CZ7" s="187"/>
      <c r="DA7" s="187"/>
      <c r="DB7" s="187"/>
      <c r="DC7" s="187">
        <f t="shared" ref="DC7:DC38" si="30">(CI7/4)*100</f>
        <v>100</v>
      </c>
      <c r="DD7" s="187">
        <f t="shared" ref="DD7:DD38" si="31">(CJ7/3)*100</f>
        <v>100</v>
      </c>
      <c r="DE7" s="187"/>
      <c r="DF7" s="187"/>
      <c r="DG7" s="187"/>
      <c r="DH7" s="187"/>
      <c r="DI7" s="187"/>
      <c r="DJ7" s="187"/>
      <c r="DK7" s="289">
        <f t="shared" ref="DK7:DK38" si="32">(CL7/9)*100</f>
        <v>77.777777777777786</v>
      </c>
    </row>
    <row r="8" spans="1:115" ht="28" customHeight="1">
      <c r="A8" s="291">
        <v>2</v>
      </c>
      <c r="B8" s="115">
        <v>2</v>
      </c>
      <c r="C8" s="119" t="s">
        <v>316</v>
      </c>
      <c r="D8" s="38" t="s">
        <v>317</v>
      </c>
      <c r="E8" s="292">
        <v>1</v>
      </c>
      <c r="F8" s="292">
        <v>1</v>
      </c>
      <c r="G8" s="377">
        <v>1</v>
      </c>
      <c r="H8" s="377">
        <v>1</v>
      </c>
      <c r="I8" s="377">
        <v>1</v>
      </c>
      <c r="J8" s="377">
        <v>0.66666666666666663</v>
      </c>
      <c r="K8" s="377">
        <v>1</v>
      </c>
      <c r="L8" s="377">
        <v>1</v>
      </c>
      <c r="M8" s="377">
        <v>1</v>
      </c>
      <c r="N8" s="377">
        <v>1</v>
      </c>
      <c r="O8" s="377">
        <v>1</v>
      </c>
      <c r="P8" s="376">
        <v>1</v>
      </c>
      <c r="Q8" s="376">
        <v>1</v>
      </c>
      <c r="R8" s="376">
        <v>1</v>
      </c>
      <c r="S8" s="376">
        <v>1</v>
      </c>
      <c r="T8" s="376">
        <v>1</v>
      </c>
      <c r="U8" s="376">
        <v>1</v>
      </c>
      <c r="V8" s="376">
        <v>1</v>
      </c>
      <c r="W8" s="294">
        <f t="shared" si="0"/>
        <v>16.666666666666668</v>
      </c>
      <c r="X8" s="376">
        <v>1</v>
      </c>
      <c r="Y8" s="376">
        <v>1</v>
      </c>
      <c r="Z8" s="376">
        <v>1</v>
      </c>
      <c r="AA8" s="377">
        <v>1</v>
      </c>
      <c r="AB8" s="377">
        <v>1</v>
      </c>
      <c r="AC8" s="377">
        <v>1</v>
      </c>
      <c r="AD8" s="377">
        <v>1</v>
      </c>
      <c r="AE8" s="377">
        <v>1</v>
      </c>
      <c r="AF8" s="377">
        <v>1</v>
      </c>
      <c r="AG8" s="377">
        <v>0.66666666666666663</v>
      </c>
      <c r="AH8" s="377">
        <v>0</v>
      </c>
      <c r="AI8" s="377">
        <v>1</v>
      </c>
      <c r="AJ8" s="377">
        <v>1</v>
      </c>
      <c r="AK8" s="377">
        <v>1</v>
      </c>
      <c r="AL8" s="377">
        <v>1</v>
      </c>
      <c r="AM8" s="377">
        <v>1</v>
      </c>
      <c r="AN8" s="382">
        <v>1</v>
      </c>
      <c r="AO8" s="382">
        <v>1</v>
      </c>
      <c r="AP8" s="382">
        <v>1</v>
      </c>
      <c r="AQ8" s="382">
        <v>1</v>
      </c>
      <c r="AR8" s="377">
        <v>1</v>
      </c>
      <c r="AS8" s="377">
        <v>1</v>
      </c>
      <c r="AT8" s="377">
        <v>1</v>
      </c>
      <c r="AU8" s="377">
        <v>1</v>
      </c>
      <c r="AV8" s="376">
        <v>1</v>
      </c>
      <c r="AW8" s="376">
        <v>1</v>
      </c>
      <c r="AX8" s="376">
        <v>1</v>
      </c>
      <c r="AY8" s="376">
        <v>1</v>
      </c>
      <c r="AZ8" s="376">
        <v>1</v>
      </c>
      <c r="BA8" s="376">
        <v>1</v>
      </c>
      <c r="BB8" s="295">
        <f t="shared" si="1"/>
        <v>23.666666666666664</v>
      </c>
      <c r="BC8" s="382">
        <v>1</v>
      </c>
      <c r="BD8" s="377">
        <v>0</v>
      </c>
      <c r="BE8" s="376">
        <v>1</v>
      </c>
      <c r="BF8" s="376">
        <v>0</v>
      </c>
      <c r="BG8" s="376">
        <v>0</v>
      </c>
      <c r="BH8" s="376">
        <v>1</v>
      </c>
      <c r="BI8" s="376">
        <v>1</v>
      </c>
      <c r="BJ8" s="376">
        <v>0.66666666666666663</v>
      </c>
      <c r="BK8" s="376">
        <v>1</v>
      </c>
      <c r="BL8" s="295">
        <f t="shared" si="2"/>
        <v>3.6666666666666665</v>
      </c>
      <c r="BM8" s="376">
        <v>1</v>
      </c>
      <c r="BN8" s="376">
        <v>1</v>
      </c>
      <c r="BO8" s="376">
        <v>1</v>
      </c>
      <c r="BP8" s="376">
        <v>1</v>
      </c>
      <c r="BQ8" s="376">
        <v>1</v>
      </c>
      <c r="BR8" s="376">
        <v>1</v>
      </c>
      <c r="BS8" s="293">
        <v>1</v>
      </c>
      <c r="BT8" s="293">
        <v>1</v>
      </c>
      <c r="BU8" s="376">
        <v>1</v>
      </c>
      <c r="BV8" s="376">
        <v>1</v>
      </c>
      <c r="BW8" s="284">
        <f t="shared" si="3"/>
        <v>9</v>
      </c>
      <c r="BX8" s="285">
        <f t="shared" si="4"/>
        <v>2</v>
      </c>
      <c r="BY8" s="285">
        <f t="shared" si="5"/>
        <v>6.6666666666666661</v>
      </c>
      <c r="BZ8" s="285">
        <f t="shared" si="6"/>
        <v>8</v>
      </c>
      <c r="CA8" s="286">
        <f t="shared" si="7"/>
        <v>98.039215686274503</v>
      </c>
      <c r="CB8" s="285">
        <f t="shared" si="8"/>
        <v>3</v>
      </c>
      <c r="CC8" s="285">
        <f t="shared" si="9"/>
        <v>2</v>
      </c>
      <c r="CD8" s="285">
        <f t="shared" si="10"/>
        <v>2.6666666666666665</v>
      </c>
      <c r="CE8" s="285">
        <f t="shared" si="11"/>
        <v>6</v>
      </c>
      <c r="CF8" s="285">
        <f t="shared" si="12"/>
        <v>5</v>
      </c>
      <c r="CG8" s="285">
        <f t="shared" si="13"/>
        <v>5</v>
      </c>
      <c r="CH8" s="286">
        <f t="shared" si="14"/>
        <v>94.666666666666657</v>
      </c>
      <c r="CI8" s="285">
        <f t="shared" si="15"/>
        <v>1</v>
      </c>
      <c r="CJ8" s="285">
        <f t="shared" si="16"/>
        <v>2.6666666666666665</v>
      </c>
      <c r="CK8" s="286">
        <f t="shared" si="17"/>
        <v>52.380952380952372</v>
      </c>
      <c r="CL8" s="285">
        <f t="shared" si="18"/>
        <v>9</v>
      </c>
      <c r="CM8" s="286">
        <f t="shared" si="19"/>
        <v>100</v>
      </c>
      <c r="CN8" s="287">
        <f t="shared" si="20"/>
        <v>86.271708683473378</v>
      </c>
      <c r="CO8" s="288">
        <f t="shared" si="21"/>
        <v>100</v>
      </c>
      <c r="CP8" s="187">
        <f t="shared" si="22"/>
        <v>95.238095238095227</v>
      </c>
      <c r="CQ8" s="187">
        <f t="shared" si="23"/>
        <v>100</v>
      </c>
      <c r="CR8" s="231"/>
      <c r="CS8" s="231"/>
      <c r="CT8" s="187">
        <f t="shared" si="24"/>
        <v>100</v>
      </c>
      <c r="CU8" s="187">
        <f t="shared" si="25"/>
        <v>100</v>
      </c>
      <c r="CV8" s="187">
        <f t="shared" si="26"/>
        <v>66.666666666666657</v>
      </c>
      <c r="CW8" s="187">
        <f t="shared" si="27"/>
        <v>100</v>
      </c>
      <c r="CX8" s="187">
        <f t="shared" si="28"/>
        <v>100</v>
      </c>
      <c r="CY8" s="187">
        <f t="shared" si="29"/>
        <v>100</v>
      </c>
      <c r="CZ8" s="231"/>
      <c r="DA8" s="231"/>
      <c r="DB8" s="231"/>
      <c r="DC8" s="187">
        <f t="shared" si="30"/>
        <v>25</v>
      </c>
      <c r="DD8" s="187">
        <f t="shared" si="31"/>
        <v>88.888888888888886</v>
      </c>
      <c r="DE8" s="231"/>
      <c r="DF8" s="231"/>
      <c r="DG8" s="231"/>
      <c r="DH8" s="231"/>
      <c r="DI8" s="231"/>
      <c r="DJ8" s="231"/>
      <c r="DK8" s="289">
        <f t="shared" si="32"/>
        <v>100</v>
      </c>
    </row>
    <row r="9" spans="1:115" ht="28" customHeight="1">
      <c r="A9" s="291">
        <v>3</v>
      </c>
      <c r="B9" s="115">
        <v>3</v>
      </c>
      <c r="C9" s="119" t="s">
        <v>272</v>
      </c>
      <c r="D9" s="38" t="s">
        <v>318</v>
      </c>
      <c r="E9" s="292">
        <v>1</v>
      </c>
      <c r="F9" s="292">
        <v>1</v>
      </c>
      <c r="G9" s="73">
        <v>1</v>
      </c>
      <c r="H9" s="73">
        <v>1</v>
      </c>
      <c r="I9" s="73">
        <v>1</v>
      </c>
      <c r="J9" s="73">
        <v>1</v>
      </c>
      <c r="K9" s="73">
        <v>1</v>
      </c>
      <c r="L9" s="73">
        <v>0</v>
      </c>
      <c r="M9" s="73">
        <v>1</v>
      </c>
      <c r="N9" s="73">
        <v>1</v>
      </c>
      <c r="O9" s="73">
        <v>1</v>
      </c>
      <c r="P9" s="376">
        <v>1</v>
      </c>
      <c r="Q9" s="293">
        <v>1</v>
      </c>
      <c r="R9" s="293">
        <v>1</v>
      </c>
      <c r="S9" s="293">
        <v>0</v>
      </c>
      <c r="T9" s="293">
        <v>1</v>
      </c>
      <c r="U9" s="293">
        <v>1</v>
      </c>
      <c r="V9" s="293">
        <v>1</v>
      </c>
      <c r="W9" s="294">
        <f t="shared" si="0"/>
        <v>15</v>
      </c>
      <c r="X9" s="293">
        <v>1</v>
      </c>
      <c r="Y9" s="376">
        <v>1</v>
      </c>
      <c r="Z9" s="376">
        <v>1</v>
      </c>
      <c r="AA9" s="73">
        <v>1</v>
      </c>
      <c r="AB9" s="73">
        <v>1</v>
      </c>
      <c r="AC9" s="73">
        <v>0.66666666666666663</v>
      </c>
      <c r="AD9" s="73">
        <v>1</v>
      </c>
      <c r="AE9" s="73">
        <v>1</v>
      </c>
      <c r="AF9" s="73">
        <v>0.66666666666666663</v>
      </c>
      <c r="AG9" s="73">
        <v>1</v>
      </c>
      <c r="AH9" s="73">
        <v>0</v>
      </c>
      <c r="AI9" s="73">
        <v>1</v>
      </c>
      <c r="AJ9" s="73">
        <v>1</v>
      </c>
      <c r="AK9" s="73">
        <v>1</v>
      </c>
      <c r="AL9" s="73">
        <v>1</v>
      </c>
      <c r="AM9" s="73">
        <v>1</v>
      </c>
      <c r="AN9" s="382">
        <v>0.66666666666666663</v>
      </c>
      <c r="AO9" s="382">
        <v>1</v>
      </c>
      <c r="AP9" s="382">
        <v>1</v>
      </c>
      <c r="AQ9" s="382">
        <v>1</v>
      </c>
      <c r="AR9" s="73">
        <v>1</v>
      </c>
      <c r="AS9" s="73">
        <v>1</v>
      </c>
      <c r="AT9" s="73">
        <v>1</v>
      </c>
      <c r="AU9" s="73">
        <v>0</v>
      </c>
      <c r="AV9" s="293">
        <v>1</v>
      </c>
      <c r="AW9" s="293">
        <v>0.66666666666666663</v>
      </c>
      <c r="AX9" s="293">
        <v>1</v>
      </c>
      <c r="AY9" s="293">
        <v>1</v>
      </c>
      <c r="AZ9" s="293">
        <v>1</v>
      </c>
      <c r="BA9" s="293">
        <v>1</v>
      </c>
      <c r="BB9" s="295">
        <f t="shared" si="1"/>
        <v>21.666666666666668</v>
      </c>
      <c r="BC9" s="382">
        <v>0</v>
      </c>
      <c r="BD9" s="377">
        <v>0.66666666666666663</v>
      </c>
      <c r="BE9" s="293">
        <v>0.66666666666666663</v>
      </c>
      <c r="BF9" s="293">
        <v>1</v>
      </c>
      <c r="BG9" s="293">
        <v>1</v>
      </c>
      <c r="BH9" s="293">
        <v>1</v>
      </c>
      <c r="BI9" s="293">
        <v>1</v>
      </c>
      <c r="BJ9" s="293">
        <v>0.66666666666666663</v>
      </c>
      <c r="BK9" s="293">
        <v>0.66666666666666663</v>
      </c>
      <c r="BL9" s="295">
        <f t="shared" si="2"/>
        <v>5.6666666666666661</v>
      </c>
      <c r="BM9" s="293">
        <v>1</v>
      </c>
      <c r="BN9" s="293">
        <v>1</v>
      </c>
      <c r="BO9" s="293">
        <v>1</v>
      </c>
      <c r="BP9" s="293">
        <v>1</v>
      </c>
      <c r="BQ9" s="293">
        <v>1</v>
      </c>
      <c r="BR9" s="293">
        <v>1</v>
      </c>
      <c r="BS9" s="293">
        <v>1</v>
      </c>
      <c r="BT9" s="293">
        <v>0.33333333333333331</v>
      </c>
      <c r="BU9" s="293">
        <v>1</v>
      </c>
      <c r="BV9" s="293">
        <v>1</v>
      </c>
      <c r="BW9" s="284">
        <f t="shared" si="3"/>
        <v>8.3333333333333321</v>
      </c>
      <c r="BX9" s="285">
        <f t="shared" si="4"/>
        <v>2</v>
      </c>
      <c r="BY9" s="285">
        <f t="shared" si="5"/>
        <v>6</v>
      </c>
      <c r="BZ9" s="285">
        <f t="shared" si="6"/>
        <v>7</v>
      </c>
      <c r="CA9" s="286">
        <f t="shared" si="7"/>
        <v>88.235294117647058</v>
      </c>
      <c r="CB9" s="285">
        <f t="shared" si="8"/>
        <v>3</v>
      </c>
      <c r="CC9" s="285">
        <f t="shared" si="9"/>
        <v>1.6666666666666665</v>
      </c>
      <c r="CD9" s="285">
        <f t="shared" si="10"/>
        <v>2.6666666666666665</v>
      </c>
      <c r="CE9" s="285">
        <f t="shared" si="11"/>
        <v>5.666666666666667</v>
      </c>
      <c r="CF9" s="285">
        <f t="shared" si="12"/>
        <v>4</v>
      </c>
      <c r="CG9" s="285">
        <f t="shared" si="13"/>
        <v>4.6666666666666661</v>
      </c>
      <c r="CH9" s="286">
        <f t="shared" si="14"/>
        <v>86.666666666666657</v>
      </c>
      <c r="CI9" s="285">
        <f t="shared" si="15"/>
        <v>3.333333333333333</v>
      </c>
      <c r="CJ9" s="285">
        <f t="shared" si="16"/>
        <v>2.333333333333333</v>
      </c>
      <c r="CK9" s="286">
        <f t="shared" si="17"/>
        <v>80.952380952380949</v>
      </c>
      <c r="CL9" s="285">
        <f t="shared" si="18"/>
        <v>8.3333333333333321</v>
      </c>
      <c r="CM9" s="286">
        <f t="shared" si="19"/>
        <v>92.592592592592581</v>
      </c>
      <c r="CN9" s="287">
        <f t="shared" si="20"/>
        <v>87.111733582321818</v>
      </c>
      <c r="CO9" s="288">
        <f t="shared" si="21"/>
        <v>100</v>
      </c>
      <c r="CP9" s="187">
        <f t="shared" si="22"/>
        <v>85.714285714285708</v>
      </c>
      <c r="CQ9" s="187">
        <f t="shared" si="23"/>
        <v>87.5</v>
      </c>
      <c r="CR9" s="231"/>
      <c r="CS9" s="231"/>
      <c r="CT9" s="187">
        <f t="shared" si="24"/>
        <v>100</v>
      </c>
      <c r="CU9" s="383">
        <f t="shared" si="25"/>
        <v>83.333333333333329</v>
      </c>
      <c r="CV9" s="383">
        <f t="shared" si="26"/>
        <v>66.666666666666657</v>
      </c>
      <c r="CW9" s="383">
        <f t="shared" si="27"/>
        <v>94.444444444444457</v>
      </c>
      <c r="CX9" s="383">
        <f t="shared" si="28"/>
        <v>80</v>
      </c>
      <c r="CY9" s="383">
        <f t="shared" si="29"/>
        <v>93.333333333333329</v>
      </c>
      <c r="CZ9" s="197"/>
      <c r="DA9" s="231"/>
      <c r="DB9" s="231"/>
      <c r="DC9" s="187">
        <f t="shared" si="30"/>
        <v>83.333333333333329</v>
      </c>
      <c r="DD9" s="187">
        <f t="shared" si="31"/>
        <v>77.777777777777771</v>
      </c>
      <c r="DE9" s="231"/>
      <c r="DF9" s="231"/>
      <c r="DG9" s="231"/>
      <c r="DH9" s="231"/>
      <c r="DI9" s="231"/>
      <c r="DJ9" s="231"/>
      <c r="DK9" s="289">
        <f t="shared" si="32"/>
        <v>92.592592592592581</v>
      </c>
    </row>
    <row r="10" spans="1:115" ht="28" customHeight="1">
      <c r="A10" s="291">
        <v>4</v>
      </c>
      <c r="B10" s="115">
        <v>4</v>
      </c>
      <c r="C10" s="119" t="s">
        <v>319</v>
      </c>
      <c r="D10" s="38" t="s">
        <v>317</v>
      </c>
      <c r="E10" s="292">
        <v>1</v>
      </c>
      <c r="F10" s="292">
        <v>1</v>
      </c>
      <c r="G10" s="377">
        <v>1</v>
      </c>
      <c r="H10" s="377">
        <v>1</v>
      </c>
      <c r="I10" s="377">
        <v>1</v>
      </c>
      <c r="J10" s="377">
        <v>0</v>
      </c>
      <c r="K10" s="377">
        <v>1</v>
      </c>
      <c r="L10" s="377">
        <v>1</v>
      </c>
      <c r="M10" s="377">
        <v>0.66666666666666663</v>
      </c>
      <c r="N10" s="377">
        <v>1</v>
      </c>
      <c r="O10" s="377">
        <v>1</v>
      </c>
      <c r="P10" s="376">
        <v>1</v>
      </c>
      <c r="Q10" s="376">
        <v>1</v>
      </c>
      <c r="R10" s="376">
        <v>1</v>
      </c>
      <c r="S10" s="376">
        <v>1</v>
      </c>
      <c r="T10" s="376">
        <v>1</v>
      </c>
      <c r="U10" s="376">
        <v>1</v>
      </c>
      <c r="V10" s="376">
        <v>1</v>
      </c>
      <c r="W10" s="294">
        <f t="shared" si="0"/>
        <v>15.666666666666668</v>
      </c>
      <c r="X10" s="376">
        <v>1</v>
      </c>
      <c r="Y10" s="376">
        <v>1</v>
      </c>
      <c r="Z10" s="376">
        <v>1</v>
      </c>
      <c r="AA10" s="377">
        <v>1</v>
      </c>
      <c r="AB10" s="377">
        <v>1</v>
      </c>
      <c r="AC10" s="377">
        <v>1</v>
      </c>
      <c r="AD10" s="377">
        <v>1</v>
      </c>
      <c r="AE10" s="377">
        <v>1</v>
      </c>
      <c r="AF10" s="377">
        <v>0.66666666666666663</v>
      </c>
      <c r="AG10" s="377">
        <v>0.66666666666666663</v>
      </c>
      <c r="AH10" s="377">
        <v>0</v>
      </c>
      <c r="AI10" s="377">
        <v>1</v>
      </c>
      <c r="AJ10" s="377">
        <v>1</v>
      </c>
      <c r="AK10" s="377">
        <v>1</v>
      </c>
      <c r="AL10" s="377">
        <v>1</v>
      </c>
      <c r="AM10" s="377">
        <v>1</v>
      </c>
      <c r="AN10" s="382">
        <v>1</v>
      </c>
      <c r="AO10" s="382">
        <v>1</v>
      </c>
      <c r="AP10" s="382">
        <v>1</v>
      </c>
      <c r="AQ10" s="382">
        <v>1</v>
      </c>
      <c r="AR10" s="377">
        <v>1</v>
      </c>
      <c r="AS10" s="377">
        <v>1</v>
      </c>
      <c r="AT10" s="377">
        <v>1</v>
      </c>
      <c r="AU10" s="377">
        <v>1</v>
      </c>
      <c r="AV10" s="376">
        <v>1</v>
      </c>
      <c r="AW10" s="376">
        <v>1</v>
      </c>
      <c r="AX10" s="376">
        <v>1</v>
      </c>
      <c r="AY10" s="376">
        <v>1</v>
      </c>
      <c r="AZ10" s="376">
        <v>1</v>
      </c>
      <c r="BA10" s="376">
        <v>1</v>
      </c>
      <c r="BB10" s="295">
        <f t="shared" si="1"/>
        <v>23.333333333333332</v>
      </c>
      <c r="BC10" s="382">
        <v>1</v>
      </c>
      <c r="BD10" s="377">
        <v>0</v>
      </c>
      <c r="BE10" s="376">
        <v>1</v>
      </c>
      <c r="BF10" s="376">
        <v>0</v>
      </c>
      <c r="BG10" s="376">
        <v>0</v>
      </c>
      <c r="BH10" s="376">
        <v>1</v>
      </c>
      <c r="BI10" s="376">
        <v>1</v>
      </c>
      <c r="BJ10" s="376">
        <v>0.66666666666666663</v>
      </c>
      <c r="BK10" s="376">
        <v>1</v>
      </c>
      <c r="BL10" s="295">
        <f t="shared" si="2"/>
        <v>3.6666666666666665</v>
      </c>
      <c r="BM10" s="376">
        <v>1</v>
      </c>
      <c r="BN10" s="376">
        <v>1</v>
      </c>
      <c r="BO10" s="376">
        <v>1</v>
      </c>
      <c r="BP10" s="376">
        <v>1</v>
      </c>
      <c r="BQ10" s="376">
        <v>1</v>
      </c>
      <c r="BR10" s="376">
        <v>1</v>
      </c>
      <c r="BS10" s="293">
        <v>1</v>
      </c>
      <c r="BT10" s="293">
        <v>1</v>
      </c>
      <c r="BU10" s="376">
        <v>1</v>
      </c>
      <c r="BV10" s="376">
        <v>1</v>
      </c>
      <c r="BW10" s="284">
        <f t="shared" si="3"/>
        <v>9</v>
      </c>
      <c r="BX10" s="285">
        <f t="shared" si="4"/>
        <v>2</v>
      </c>
      <c r="BY10" s="285">
        <f t="shared" si="5"/>
        <v>5.666666666666667</v>
      </c>
      <c r="BZ10" s="285">
        <f t="shared" si="6"/>
        <v>8</v>
      </c>
      <c r="CA10" s="286">
        <f t="shared" si="7"/>
        <v>92.156862745098039</v>
      </c>
      <c r="CB10" s="285">
        <f t="shared" si="8"/>
        <v>3</v>
      </c>
      <c r="CC10" s="285">
        <f t="shared" si="9"/>
        <v>2</v>
      </c>
      <c r="CD10" s="285">
        <f t="shared" si="10"/>
        <v>2.333333333333333</v>
      </c>
      <c r="CE10" s="285">
        <f t="shared" si="11"/>
        <v>6</v>
      </c>
      <c r="CF10" s="285">
        <f t="shared" si="12"/>
        <v>5</v>
      </c>
      <c r="CG10" s="285">
        <f t="shared" si="13"/>
        <v>5</v>
      </c>
      <c r="CH10" s="286">
        <f t="shared" si="14"/>
        <v>93.333333333333314</v>
      </c>
      <c r="CI10" s="285">
        <f t="shared" si="15"/>
        <v>1</v>
      </c>
      <c r="CJ10" s="285">
        <f t="shared" si="16"/>
        <v>2.6666666666666665</v>
      </c>
      <c r="CK10" s="286">
        <f t="shared" si="17"/>
        <v>52.380952380952372</v>
      </c>
      <c r="CL10" s="285">
        <f t="shared" si="18"/>
        <v>9</v>
      </c>
      <c r="CM10" s="286">
        <f t="shared" si="19"/>
        <v>100</v>
      </c>
      <c r="CN10" s="287">
        <f t="shared" si="20"/>
        <v>84.467787114845933</v>
      </c>
      <c r="CO10" s="288">
        <f t="shared" si="21"/>
        <v>100</v>
      </c>
      <c r="CP10" s="187">
        <f t="shared" si="22"/>
        <v>80.952380952380949</v>
      </c>
      <c r="CQ10" s="187">
        <f t="shared" si="23"/>
        <v>100</v>
      </c>
      <c r="CR10" s="231"/>
      <c r="CS10" s="231"/>
      <c r="CT10" s="187">
        <f t="shared" si="24"/>
        <v>100</v>
      </c>
      <c r="CU10" s="383">
        <f t="shared" si="25"/>
        <v>100</v>
      </c>
      <c r="CV10" s="383">
        <f t="shared" si="26"/>
        <v>58.333333333333329</v>
      </c>
      <c r="CW10" s="383">
        <f t="shared" si="27"/>
        <v>100</v>
      </c>
      <c r="CX10" s="383">
        <f t="shared" si="28"/>
        <v>100</v>
      </c>
      <c r="CY10" s="383">
        <f t="shared" si="29"/>
        <v>100</v>
      </c>
      <c r="CZ10" s="197"/>
      <c r="DA10" s="231"/>
      <c r="DB10" s="231"/>
      <c r="DC10" s="187">
        <f t="shared" si="30"/>
        <v>25</v>
      </c>
      <c r="DD10" s="187">
        <f t="shared" si="31"/>
        <v>88.888888888888886</v>
      </c>
      <c r="DE10" s="231"/>
      <c r="DF10" s="231"/>
      <c r="DG10" s="231"/>
      <c r="DH10" s="231"/>
      <c r="DI10" s="231"/>
      <c r="DJ10" s="231"/>
      <c r="DK10" s="289">
        <f t="shared" si="32"/>
        <v>100</v>
      </c>
    </row>
    <row r="11" spans="1:115" ht="28" customHeight="1">
      <c r="A11" s="291">
        <v>6</v>
      </c>
      <c r="B11" s="115">
        <v>6</v>
      </c>
      <c r="C11" s="119" t="s">
        <v>320</v>
      </c>
      <c r="D11" s="38" t="s">
        <v>175</v>
      </c>
      <c r="E11" s="292">
        <v>1</v>
      </c>
      <c r="F11" s="292">
        <v>1</v>
      </c>
      <c r="G11" s="73">
        <v>1</v>
      </c>
      <c r="H11" s="73">
        <v>1</v>
      </c>
      <c r="I11" s="73">
        <v>1</v>
      </c>
      <c r="J11" s="73">
        <v>0</v>
      </c>
      <c r="K11" s="73">
        <v>1</v>
      </c>
      <c r="L11" s="73">
        <v>1</v>
      </c>
      <c r="M11" s="73">
        <v>1</v>
      </c>
      <c r="N11" s="73">
        <v>0.66666666666666663</v>
      </c>
      <c r="O11" s="73">
        <v>1</v>
      </c>
      <c r="P11" s="293">
        <v>1</v>
      </c>
      <c r="Q11" s="293">
        <v>1</v>
      </c>
      <c r="R11" s="293">
        <v>1</v>
      </c>
      <c r="S11" s="293">
        <v>1</v>
      </c>
      <c r="T11" s="293">
        <v>1</v>
      </c>
      <c r="U11" s="293">
        <v>1</v>
      </c>
      <c r="V11" s="293">
        <v>1</v>
      </c>
      <c r="W11" s="294">
        <f t="shared" si="0"/>
        <v>15.666666666666668</v>
      </c>
      <c r="X11" s="293">
        <v>1</v>
      </c>
      <c r="Y11" s="376">
        <v>1</v>
      </c>
      <c r="Z11" s="376">
        <v>1</v>
      </c>
      <c r="AA11" s="73">
        <v>1</v>
      </c>
      <c r="AB11" s="73">
        <v>1</v>
      </c>
      <c r="AC11" s="73">
        <v>1</v>
      </c>
      <c r="AD11" s="73">
        <v>1</v>
      </c>
      <c r="AE11" s="73">
        <v>1</v>
      </c>
      <c r="AF11" s="73">
        <v>1</v>
      </c>
      <c r="AG11" s="73">
        <v>0.66666666666666663</v>
      </c>
      <c r="AH11" s="73">
        <v>0</v>
      </c>
      <c r="AI11" s="73">
        <v>1</v>
      </c>
      <c r="AJ11" s="73">
        <v>1</v>
      </c>
      <c r="AK11" s="73">
        <v>1</v>
      </c>
      <c r="AL11" s="73">
        <v>1</v>
      </c>
      <c r="AM11" s="73">
        <v>1</v>
      </c>
      <c r="AN11" s="382">
        <v>1</v>
      </c>
      <c r="AO11" s="382">
        <v>1</v>
      </c>
      <c r="AP11" s="382">
        <v>1</v>
      </c>
      <c r="AQ11" s="382">
        <v>1</v>
      </c>
      <c r="AR11" s="73">
        <v>1</v>
      </c>
      <c r="AS11" s="73">
        <v>1</v>
      </c>
      <c r="AT11" s="73">
        <v>1</v>
      </c>
      <c r="AU11" s="73">
        <v>0.66666666666666663</v>
      </c>
      <c r="AV11" s="293">
        <v>1</v>
      </c>
      <c r="AW11" s="293">
        <v>1</v>
      </c>
      <c r="AX11" s="293">
        <v>1</v>
      </c>
      <c r="AY11" s="293">
        <v>1</v>
      </c>
      <c r="AZ11" s="293">
        <v>1</v>
      </c>
      <c r="BA11" s="293">
        <v>1</v>
      </c>
      <c r="BB11" s="295">
        <f t="shared" si="1"/>
        <v>23.333333333333332</v>
      </c>
      <c r="BC11" s="382">
        <v>1</v>
      </c>
      <c r="BD11" s="377">
        <v>1</v>
      </c>
      <c r="BE11" s="293">
        <v>1</v>
      </c>
      <c r="BF11" s="293">
        <v>0.66666666666666663</v>
      </c>
      <c r="BG11" s="293">
        <v>0.66666666666666663</v>
      </c>
      <c r="BH11" s="293">
        <v>1</v>
      </c>
      <c r="BI11" s="293">
        <v>1</v>
      </c>
      <c r="BJ11" s="293">
        <v>1</v>
      </c>
      <c r="BK11" s="293">
        <v>1</v>
      </c>
      <c r="BL11" s="295">
        <f t="shared" si="2"/>
        <v>6.333333333333333</v>
      </c>
      <c r="BM11" s="293">
        <v>1</v>
      </c>
      <c r="BN11" s="293">
        <v>1</v>
      </c>
      <c r="BO11" s="293">
        <v>1</v>
      </c>
      <c r="BP11" s="293">
        <v>1</v>
      </c>
      <c r="BQ11" s="293">
        <v>1</v>
      </c>
      <c r="BR11" s="293">
        <v>0.66666666666666663</v>
      </c>
      <c r="BS11" s="293">
        <v>0.66666666666666663</v>
      </c>
      <c r="BT11" s="293">
        <v>1</v>
      </c>
      <c r="BU11" s="293">
        <v>1</v>
      </c>
      <c r="BV11" s="293">
        <v>1</v>
      </c>
      <c r="BW11" s="284">
        <f t="shared" si="3"/>
        <v>8.3333333333333321</v>
      </c>
      <c r="BX11" s="285">
        <f t="shared" si="4"/>
        <v>2</v>
      </c>
      <c r="BY11" s="285">
        <f t="shared" si="5"/>
        <v>5.666666666666667</v>
      </c>
      <c r="BZ11" s="285">
        <f t="shared" si="6"/>
        <v>8</v>
      </c>
      <c r="CA11" s="286">
        <f t="shared" si="7"/>
        <v>92.156862745098039</v>
      </c>
      <c r="CB11" s="285">
        <f t="shared" si="8"/>
        <v>3</v>
      </c>
      <c r="CC11" s="285">
        <f t="shared" si="9"/>
        <v>2</v>
      </c>
      <c r="CD11" s="285">
        <f t="shared" si="10"/>
        <v>2.6666666666666665</v>
      </c>
      <c r="CE11" s="285">
        <f t="shared" si="11"/>
        <v>6</v>
      </c>
      <c r="CF11" s="285">
        <f t="shared" si="12"/>
        <v>4.666666666666667</v>
      </c>
      <c r="CG11" s="285">
        <f t="shared" si="13"/>
        <v>5</v>
      </c>
      <c r="CH11" s="286">
        <f t="shared" si="14"/>
        <v>93.333333333333314</v>
      </c>
      <c r="CI11" s="285">
        <f t="shared" si="15"/>
        <v>3.333333333333333</v>
      </c>
      <c r="CJ11" s="285">
        <f t="shared" si="16"/>
        <v>3</v>
      </c>
      <c r="CK11" s="286">
        <f t="shared" si="17"/>
        <v>90.476190476190467</v>
      </c>
      <c r="CL11" s="285">
        <f t="shared" si="18"/>
        <v>8.3333333333333321</v>
      </c>
      <c r="CM11" s="286">
        <f t="shared" si="19"/>
        <v>92.592592592592581</v>
      </c>
      <c r="CN11" s="287">
        <f t="shared" si="20"/>
        <v>92.13974478680359</v>
      </c>
      <c r="CO11" s="288">
        <f t="shared" si="21"/>
        <v>100</v>
      </c>
      <c r="CP11" s="187">
        <f t="shared" si="22"/>
        <v>80.952380952380949</v>
      </c>
      <c r="CQ11" s="187">
        <f t="shared" si="23"/>
        <v>100</v>
      </c>
      <c r="CR11" s="231"/>
      <c r="CS11" s="231"/>
      <c r="CT11" s="187">
        <f t="shared" si="24"/>
        <v>100</v>
      </c>
      <c r="CU11" s="187">
        <f t="shared" si="25"/>
        <v>100</v>
      </c>
      <c r="CV11" s="187">
        <f t="shared" si="26"/>
        <v>66.666666666666657</v>
      </c>
      <c r="CW11" s="187">
        <f t="shared" si="27"/>
        <v>100</v>
      </c>
      <c r="CX11" s="187">
        <f t="shared" si="28"/>
        <v>93.333333333333329</v>
      </c>
      <c r="CY11" s="187">
        <f t="shared" si="29"/>
        <v>100</v>
      </c>
      <c r="CZ11" s="231"/>
      <c r="DA11" s="231"/>
      <c r="DB11" s="231"/>
      <c r="DC11" s="187">
        <f t="shared" si="30"/>
        <v>83.333333333333329</v>
      </c>
      <c r="DD11" s="187">
        <f t="shared" si="31"/>
        <v>100</v>
      </c>
      <c r="DE11" s="231"/>
      <c r="DF11" s="231"/>
      <c r="DG11" s="231"/>
      <c r="DH11" s="231"/>
      <c r="DI11" s="231"/>
      <c r="DJ11" s="231"/>
      <c r="DK11" s="289">
        <f t="shared" si="32"/>
        <v>92.592592592592581</v>
      </c>
    </row>
    <row r="12" spans="1:115" ht="28" customHeight="1">
      <c r="A12" s="291">
        <v>7</v>
      </c>
      <c r="B12" s="115">
        <v>7</v>
      </c>
      <c r="C12" s="34" t="s">
        <v>290</v>
      </c>
      <c r="D12" s="38" t="s">
        <v>318</v>
      </c>
      <c r="E12" s="292">
        <v>1</v>
      </c>
      <c r="F12" s="292">
        <v>1</v>
      </c>
      <c r="G12" s="73">
        <v>1</v>
      </c>
      <c r="H12" s="73">
        <v>1</v>
      </c>
      <c r="I12" s="73">
        <v>1</v>
      </c>
      <c r="J12" s="73">
        <v>1</v>
      </c>
      <c r="K12" s="73">
        <v>1</v>
      </c>
      <c r="L12" s="73">
        <v>0</v>
      </c>
      <c r="M12" s="73">
        <v>1</v>
      </c>
      <c r="N12" s="73">
        <v>1</v>
      </c>
      <c r="O12" s="73">
        <v>1</v>
      </c>
      <c r="P12" s="376">
        <v>1</v>
      </c>
      <c r="Q12" s="293">
        <v>1</v>
      </c>
      <c r="R12" s="293">
        <v>1</v>
      </c>
      <c r="S12" s="293">
        <v>1</v>
      </c>
      <c r="T12" s="293">
        <v>1</v>
      </c>
      <c r="U12" s="293">
        <v>1</v>
      </c>
      <c r="V12" s="293">
        <v>1</v>
      </c>
      <c r="W12" s="294">
        <f t="shared" si="0"/>
        <v>16</v>
      </c>
      <c r="X12" s="293">
        <v>1</v>
      </c>
      <c r="Y12" s="376">
        <v>1</v>
      </c>
      <c r="Z12" s="376">
        <v>1</v>
      </c>
      <c r="AA12" s="73">
        <v>1</v>
      </c>
      <c r="AB12" s="73">
        <v>1</v>
      </c>
      <c r="AC12" s="73">
        <v>0.66666666666666663</v>
      </c>
      <c r="AD12" s="73">
        <v>1</v>
      </c>
      <c r="AE12" s="73">
        <v>1</v>
      </c>
      <c r="AF12" s="73">
        <v>1</v>
      </c>
      <c r="AG12" s="73">
        <v>1</v>
      </c>
      <c r="AH12" s="73">
        <v>0</v>
      </c>
      <c r="AI12" s="73">
        <v>1</v>
      </c>
      <c r="AJ12" s="73">
        <v>1</v>
      </c>
      <c r="AK12" s="73">
        <v>1</v>
      </c>
      <c r="AL12" s="73">
        <v>1</v>
      </c>
      <c r="AM12" s="73">
        <v>1</v>
      </c>
      <c r="AN12" s="382">
        <v>1</v>
      </c>
      <c r="AO12" s="382">
        <v>0</v>
      </c>
      <c r="AP12" s="382">
        <v>1</v>
      </c>
      <c r="AQ12" s="382">
        <v>1</v>
      </c>
      <c r="AR12" s="73">
        <v>1</v>
      </c>
      <c r="AS12" s="73">
        <v>1</v>
      </c>
      <c r="AT12" s="73">
        <v>1</v>
      </c>
      <c r="AU12" s="73">
        <v>0</v>
      </c>
      <c r="AV12" s="293">
        <v>1</v>
      </c>
      <c r="AW12" s="293">
        <v>0.66666666666666663</v>
      </c>
      <c r="AX12" s="377">
        <v>1</v>
      </c>
      <c r="AY12" s="377">
        <v>0.66666666666666663</v>
      </c>
      <c r="AZ12" s="377">
        <v>1</v>
      </c>
      <c r="BA12" s="377">
        <v>1</v>
      </c>
      <c r="BB12" s="295">
        <f t="shared" si="1"/>
        <v>21</v>
      </c>
      <c r="BC12" s="382">
        <v>0</v>
      </c>
      <c r="BD12" s="377">
        <v>0.66666666666666663</v>
      </c>
      <c r="BE12" s="293">
        <v>0.66666666666666663</v>
      </c>
      <c r="BF12" s="293">
        <v>1</v>
      </c>
      <c r="BG12" s="293">
        <v>1</v>
      </c>
      <c r="BH12" s="293">
        <v>1</v>
      </c>
      <c r="BI12" s="293">
        <v>1</v>
      </c>
      <c r="BJ12" s="293">
        <v>0.66666666666666663</v>
      </c>
      <c r="BK12" s="293">
        <v>0.66666666666666663</v>
      </c>
      <c r="BL12" s="295">
        <f t="shared" si="2"/>
        <v>5.6666666666666661</v>
      </c>
      <c r="BM12" s="293">
        <v>1</v>
      </c>
      <c r="BN12" s="293">
        <v>1</v>
      </c>
      <c r="BO12" s="293">
        <v>1</v>
      </c>
      <c r="BP12" s="293">
        <v>1</v>
      </c>
      <c r="BQ12" s="293">
        <v>1</v>
      </c>
      <c r="BR12" s="293">
        <v>1</v>
      </c>
      <c r="BS12" s="293">
        <v>1</v>
      </c>
      <c r="BT12" s="293">
        <v>0.33333333333333331</v>
      </c>
      <c r="BU12" s="293">
        <v>0</v>
      </c>
      <c r="BV12" s="293">
        <v>0</v>
      </c>
      <c r="BW12" s="284">
        <f t="shared" si="3"/>
        <v>6.333333333333333</v>
      </c>
      <c r="BX12" s="285">
        <f t="shared" si="4"/>
        <v>2</v>
      </c>
      <c r="BY12" s="285">
        <f t="shared" si="5"/>
        <v>6</v>
      </c>
      <c r="BZ12" s="285">
        <f t="shared" si="6"/>
        <v>8</v>
      </c>
      <c r="CA12" s="286">
        <f t="shared" si="7"/>
        <v>94.117647058823536</v>
      </c>
      <c r="CB12" s="285">
        <f t="shared" si="8"/>
        <v>3</v>
      </c>
      <c r="CC12" s="285">
        <f t="shared" si="9"/>
        <v>1.6666666666666665</v>
      </c>
      <c r="CD12" s="285">
        <f t="shared" si="10"/>
        <v>3</v>
      </c>
      <c r="CE12" s="285">
        <f t="shared" si="11"/>
        <v>5</v>
      </c>
      <c r="CF12" s="285">
        <f t="shared" si="12"/>
        <v>4</v>
      </c>
      <c r="CG12" s="285">
        <f t="shared" si="13"/>
        <v>4.333333333333333</v>
      </c>
      <c r="CH12" s="286">
        <f t="shared" si="14"/>
        <v>83.999999999999986</v>
      </c>
      <c r="CI12" s="285">
        <f t="shared" si="15"/>
        <v>3.333333333333333</v>
      </c>
      <c r="CJ12" s="285">
        <f t="shared" si="16"/>
        <v>2.333333333333333</v>
      </c>
      <c r="CK12" s="286">
        <f t="shared" si="17"/>
        <v>80.952380952380949</v>
      </c>
      <c r="CL12" s="285">
        <f t="shared" si="18"/>
        <v>6.333333333333333</v>
      </c>
      <c r="CM12" s="286">
        <f t="shared" si="19"/>
        <v>70.370370370370367</v>
      </c>
      <c r="CN12" s="287">
        <f t="shared" si="20"/>
        <v>82.36009959539372</v>
      </c>
      <c r="CO12" s="288">
        <f t="shared" si="21"/>
        <v>100</v>
      </c>
      <c r="CP12" s="187">
        <f t="shared" si="22"/>
        <v>85.714285714285708</v>
      </c>
      <c r="CQ12" s="187">
        <f t="shared" si="23"/>
        <v>100</v>
      </c>
      <c r="CR12" s="231"/>
      <c r="CS12" s="231"/>
      <c r="CT12" s="187">
        <f t="shared" si="24"/>
        <v>100</v>
      </c>
      <c r="CU12" s="187">
        <f t="shared" si="25"/>
        <v>83.333333333333329</v>
      </c>
      <c r="CV12" s="187">
        <f t="shared" si="26"/>
        <v>75</v>
      </c>
      <c r="CW12" s="187">
        <f t="shared" si="27"/>
        <v>83.333333333333343</v>
      </c>
      <c r="CX12" s="187">
        <f t="shared" si="28"/>
        <v>80</v>
      </c>
      <c r="CY12" s="187">
        <f t="shared" si="29"/>
        <v>86.666666666666657</v>
      </c>
      <c r="CZ12" s="231"/>
      <c r="DA12" s="231"/>
      <c r="DB12" s="231"/>
      <c r="DC12" s="187">
        <f t="shared" si="30"/>
        <v>83.333333333333329</v>
      </c>
      <c r="DD12" s="187">
        <f t="shared" si="31"/>
        <v>77.777777777777771</v>
      </c>
      <c r="DE12" s="231"/>
      <c r="DF12" s="231"/>
      <c r="DG12" s="231"/>
      <c r="DH12" s="231"/>
      <c r="DI12" s="231"/>
      <c r="DJ12" s="231"/>
      <c r="DK12" s="289">
        <f t="shared" si="32"/>
        <v>70.370370370370367</v>
      </c>
    </row>
    <row r="13" spans="1:115" ht="28" customHeight="1">
      <c r="A13" s="291">
        <v>9</v>
      </c>
      <c r="B13" s="115">
        <v>9</v>
      </c>
      <c r="C13" s="34" t="s">
        <v>321</v>
      </c>
      <c r="D13" s="38" t="s">
        <v>317</v>
      </c>
      <c r="E13" s="292">
        <v>1</v>
      </c>
      <c r="F13" s="292">
        <v>1</v>
      </c>
      <c r="G13" s="73">
        <v>1</v>
      </c>
      <c r="H13" s="73">
        <v>0.66666666666666663</v>
      </c>
      <c r="I13" s="73">
        <v>1</v>
      </c>
      <c r="J13" s="73">
        <v>0</v>
      </c>
      <c r="K13" s="73">
        <v>1</v>
      </c>
      <c r="L13" s="73">
        <v>0.66666666666666663</v>
      </c>
      <c r="M13" s="73">
        <v>1</v>
      </c>
      <c r="N13" s="296">
        <v>0</v>
      </c>
      <c r="O13" s="73">
        <v>1</v>
      </c>
      <c r="P13" s="293">
        <v>1</v>
      </c>
      <c r="Q13" s="293">
        <v>1</v>
      </c>
      <c r="R13" s="293">
        <v>1</v>
      </c>
      <c r="S13" s="293">
        <v>1</v>
      </c>
      <c r="T13" s="293">
        <v>1</v>
      </c>
      <c r="U13" s="293">
        <v>1</v>
      </c>
      <c r="V13" s="293">
        <v>1</v>
      </c>
      <c r="W13" s="294">
        <f t="shared" si="0"/>
        <v>14.333333333333332</v>
      </c>
      <c r="X13" s="293">
        <v>1</v>
      </c>
      <c r="Y13" s="293">
        <v>1</v>
      </c>
      <c r="Z13" s="293">
        <v>1</v>
      </c>
      <c r="AA13" s="73">
        <v>1</v>
      </c>
      <c r="AB13" s="73">
        <v>1</v>
      </c>
      <c r="AC13" s="73">
        <v>1</v>
      </c>
      <c r="AD13" s="73">
        <v>1</v>
      </c>
      <c r="AE13" s="73">
        <v>1</v>
      </c>
      <c r="AF13" s="73">
        <v>1</v>
      </c>
      <c r="AG13" s="73">
        <v>1</v>
      </c>
      <c r="AH13" s="73">
        <v>0</v>
      </c>
      <c r="AI13" s="73">
        <v>1</v>
      </c>
      <c r="AJ13" s="73">
        <v>1</v>
      </c>
      <c r="AK13" s="73">
        <v>1</v>
      </c>
      <c r="AL13" s="73">
        <v>1</v>
      </c>
      <c r="AM13" s="73">
        <v>1</v>
      </c>
      <c r="AN13" s="382">
        <v>1</v>
      </c>
      <c r="AO13" s="382">
        <v>0</v>
      </c>
      <c r="AP13" s="382">
        <v>1</v>
      </c>
      <c r="AQ13" s="382">
        <v>1</v>
      </c>
      <c r="AR13" s="73">
        <v>1</v>
      </c>
      <c r="AS13" s="73">
        <v>1</v>
      </c>
      <c r="AT13" s="73">
        <v>1</v>
      </c>
      <c r="AU13" s="73">
        <v>1</v>
      </c>
      <c r="AV13" s="293">
        <v>1</v>
      </c>
      <c r="AW13" s="293">
        <v>1</v>
      </c>
      <c r="AX13" s="73">
        <v>1</v>
      </c>
      <c r="AY13" s="73">
        <v>1</v>
      </c>
      <c r="AZ13" s="73">
        <v>1</v>
      </c>
      <c r="BA13" s="377">
        <v>0.66666666666666663</v>
      </c>
      <c r="BB13" s="295">
        <f t="shared" si="1"/>
        <v>22.666666666666668</v>
      </c>
      <c r="BC13" s="382">
        <v>1</v>
      </c>
      <c r="BD13" s="377">
        <v>1</v>
      </c>
      <c r="BE13" s="376">
        <v>1</v>
      </c>
      <c r="BF13" s="376">
        <v>1</v>
      </c>
      <c r="BG13" s="376">
        <v>1</v>
      </c>
      <c r="BH13" s="293">
        <v>1</v>
      </c>
      <c r="BI13" s="293">
        <v>1</v>
      </c>
      <c r="BJ13" s="293">
        <v>0.66666666666666663</v>
      </c>
      <c r="BK13" s="293">
        <v>1</v>
      </c>
      <c r="BL13" s="295">
        <f t="shared" si="2"/>
        <v>6.6666666666666661</v>
      </c>
      <c r="BM13" s="293">
        <v>1</v>
      </c>
      <c r="BN13" s="293">
        <v>1</v>
      </c>
      <c r="BO13" s="293">
        <v>1</v>
      </c>
      <c r="BP13" s="293">
        <v>1</v>
      </c>
      <c r="BQ13" s="293">
        <v>1</v>
      </c>
      <c r="BR13" s="293">
        <v>1</v>
      </c>
      <c r="BS13" s="293">
        <v>1</v>
      </c>
      <c r="BT13" s="293">
        <v>1</v>
      </c>
      <c r="BU13" s="293">
        <v>1</v>
      </c>
      <c r="BV13" s="293">
        <v>1</v>
      </c>
      <c r="BW13" s="284">
        <f t="shared" si="3"/>
        <v>9</v>
      </c>
      <c r="BX13" s="285">
        <f t="shared" si="4"/>
        <v>2</v>
      </c>
      <c r="BY13" s="285">
        <f t="shared" si="5"/>
        <v>4.333333333333333</v>
      </c>
      <c r="BZ13" s="285">
        <f t="shared" si="6"/>
        <v>8</v>
      </c>
      <c r="CA13" s="286">
        <f t="shared" si="7"/>
        <v>84.313725490196077</v>
      </c>
      <c r="CB13" s="285">
        <f t="shared" si="8"/>
        <v>3</v>
      </c>
      <c r="CC13" s="285">
        <f t="shared" si="9"/>
        <v>2</v>
      </c>
      <c r="CD13" s="285">
        <f t="shared" si="10"/>
        <v>3</v>
      </c>
      <c r="CE13" s="285">
        <f t="shared" si="11"/>
        <v>5</v>
      </c>
      <c r="CF13" s="285">
        <f t="shared" si="12"/>
        <v>5</v>
      </c>
      <c r="CG13" s="285">
        <f t="shared" si="13"/>
        <v>4.666666666666667</v>
      </c>
      <c r="CH13" s="286">
        <f t="shared" si="14"/>
        <v>90.666666666666686</v>
      </c>
      <c r="CI13" s="285">
        <f t="shared" si="15"/>
        <v>4</v>
      </c>
      <c r="CJ13" s="285">
        <f t="shared" si="16"/>
        <v>2.6666666666666665</v>
      </c>
      <c r="CK13" s="286">
        <f t="shared" si="17"/>
        <v>95.238095238095227</v>
      </c>
      <c r="CL13" s="285">
        <f t="shared" si="18"/>
        <v>9</v>
      </c>
      <c r="CM13" s="286">
        <f t="shared" si="19"/>
        <v>100</v>
      </c>
      <c r="CN13" s="287">
        <f t="shared" si="20"/>
        <v>92.554621848739501</v>
      </c>
      <c r="CO13" s="288">
        <f t="shared" si="21"/>
        <v>100</v>
      </c>
      <c r="CP13" s="187">
        <f t="shared" si="22"/>
        <v>61.904761904761898</v>
      </c>
      <c r="CQ13" s="187">
        <f t="shared" si="23"/>
        <v>100</v>
      </c>
      <c r="CR13" s="231"/>
      <c r="CS13" s="231"/>
      <c r="CT13" s="187">
        <f t="shared" si="24"/>
        <v>100</v>
      </c>
      <c r="CU13" s="187">
        <f t="shared" si="25"/>
        <v>100</v>
      </c>
      <c r="CV13" s="187">
        <f t="shared" si="26"/>
        <v>75</v>
      </c>
      <c r="CW13" s="187">
        <f t="shared" si="27"/>
        <v>83.333333333333343</v>
      </c>
      <c r="CX13" s="187">
        <f t="shared" si="28"/>
        <v>100</v>
      </c>
      <c r="CY13" s="187">
        <f t="shared" si="29"/>
        <v>93.333333333333329</v>
      </c>
      <c r="CZ13" s="231"/>
      <c r="DA13" s="231"/>
      <c r="DB13" s="231"/>
      <c r="DC13" s="187">
        <f t="shared" si="30"/>
        <v>100</v>
      </c>
      <c r="DD13" s="187">
        <f t="shared" si="31"/>
        <v>88.888888888888886</v>
      </c>
      <c r="DE13" s="231"/>
      <c r="DF13" s="231"/>
      <c r="DG13" s="231"/>
      <c r="DH13" s="231"/>
      <c r="DI13" s="231"/>
      <c r="DJ13" s="231"/>
      <c r="DK13" s="289">
        <f t="shared" si="32"/>
        <v>100</v>
      </c>
    </row>
    <row r="14" spans="1:115" ht="28" customHeight="1">
      <c r="A14" s="291">
        <v>10</v>
      </c>
      <c r="B14" s="115">
        <v>10</v>
      </c>
      <c r="C14" s="34" t="s">
        <v>322</v>
      </c>
      <c r="D14" s="38" t="s">
        <v>317</v>
      </c>
      <c r="E14" s="292">
        <v>1</v>
      </c>
      <c r="F14" s="292">
        <v>1</v>
      </c>
      <c r="G14" s="73">
        <v>1</v>
      </c>
      <c r="H14" s="73">
        <v>1</v>
      </c>
      <c r="I14" s="73">
        <v>0.66666666666666663</v>
      </c>
      <c r="J14" s="73">
        <v>0</v>
      </c>
      <c r="K14" s="73">
        <v>1</v>
      </c>
      <c r="L14" s="73">
        <v>0</v>
      </c>
      <c r="M14" s="73">
        <v>1</v>
      </c>
      <c r="N14" s="73">
        <v>0</v>
      </c>
      <c r="O14" s="73">
        <v>1</v>
      </c>
      <c r="P14" s="293">
        <v>1</v>
      </c>
      <c r="Q14" s="293">
        <v>1</v>
      </c>
      <c r="R14" s="293">
        <v>1</v>
      </c>
      <c r="S14" s="293">
        <v>1</v>
      </c>
      <c r="T14" s="293">
        <v>1</v>
      </c>
      <c r="U14" s="293">
        <v>1</v>
      </c>
      <c r="V14" s="293">
        <v>1</v>
      </c>
      <c r="W14" s="294">
        <f t="shared" si="0"/>
        <v>13.666666666666666</v>
      </c>
      <c r="X14" s="293">
        <v>1</v>
      </c>
      <c r="Y14" s="376">
        <v>1</v>
      </c>
      <c r="Z14" s="376">
        <v>1</v>
      </c>
      <c r="AA14" s="73">
        <v>1</v>
      </c>
      <c r="AB14" s="73">
        <v>1</v>
      </c>
      <c r="AC14" s="73">
        <v>1</v>
      </c>
      <c r="AD14" s="73">
        <v>1</v>
      </c>
      <c r="AE14" s="73">
        <v>1</v>
      </c>
      <c r="AF14" s="73">
        <v>0</v>
      </c>
      <c r="AG14" s="73">
        <v>0</v>
      </c>
      <c r="AH14" s="73">
        <v>0</v>
      </c>
      <c r="AI14" s="73">
        <v>1</v>
      </c>
      <c r="AJ14" s="73">
        <v>1</v>
      </c>
      <c r="AK14" s="73">
        <v>1</v>
      </c>
      <c r="AL14" s="377">
        <v>1</v>
      </c>
      <c r="AM14" s="73">
        <v>1</v>
      </c>
      <c r="AN14" s="382">
        <v>1</v>
      </c>
      <c r="AO14" s="382">
        <v>1</v>
      </c>
      <c r="AP14" s="382">
        <v>1</v>
      </c>
      <c r="AQ14" s="382">
        <v>1</v>
      </c>
      <c r="AR14" s="73">
        <v>1</v>
      </c>
      <c r="AS14" s="73">
        <v>1</v>
      </c>
      <c r="AT14" s="73">
        <v>1</v>
      </c>
      <c r="AU14" s="73">
        <v>1</v>
      </c>
      <c r="AV14" s="293">
        <v>1</v>
      </c>
      <c r="AW14" s="293">
        <v>1</v>
      </c>
      <c r="AX14" s="377">
        <v>1</v>
      </c>
      <c r="AY14" s="377">
        <v>1</v>
      </c>
      <c r="AZ14" s="377">
        <v>1</v>
      </c>
      <c r="BA14" s="377">
        <v>1</v>
      </c>
      <c r="BB14" s="295">
        <f t="shared" si="1"/>
        <v>22</v>
      </c>
      <c r="BC14" s="382">
        <v>1</v>
      </c>
      <c r="BD14" s="377">
        <v>1</v>
      </c>
      <c r="BE14" s="293">
        <v>1</v>
      </c>
      <c r="BF14" s="293">
        <v>1</v>
      </c>
      <c r="BG14" s="293">
        <v>1</v>
      </c>
      <c r="BH14" s="293">
        <v>1</v>
      </c>
      <c r="BI14" s="293">
        <v>1</v>
      </c>
      <c r="BJ14" s="293">
        <v>0.66666666666666663</v>
      </c>
      <c r="BK14" s="293">
        <v>1</v>
      </c>
      <c r="BL14" s="295">
        <f t="shared" si="2"/>
        <v>6.6666666666666661</v>
      </c>
      <c r="BM14" s="293">
        <v>1</v>
      </c>
      <c r="BN14" s="293">
        <v>1</v>
      </c>
      <c r="BO14" s="293">
        <v>1</v>
      </c>
      <c r="BP14" s="293">
        <v>1</v>
      </c>
      <c r="BQ14" s="293">
        <v>1</v>
      </c>
      <c r="BR14" s="293">
        <v>1</v>
      </c>
      <c r="BS14" s="376">
        <v>1</v>
      </c>
      <c r="BT14" s="293">
        <v>1</v>
      </c>
      <c r="BU14" s="293">
        <v>1</v>
      </c>
      <c r="BV14" s="293">
        <v>1</v>
      </c>
      <c r="BW14" s="284">
        <f t="shared" si="3"/>
        <v>9</v>
      </c>
      <c r="BX14" s="285">
        <f t="shared" si="4"/>
        <v>2</v>
      </c>
      <c r="BY14" s="285">
        <f t="shared" si="5"/>
        <v>3.6666666666666665</v>
      </c>
      <c r="BZ14" s="285">
        <f t="shared" si="6"/>
        <v>8</v>
      </c>
      <c r="CA14" s="286">
        <f t="shared" si="7"/>
        <v>80.392156862745082</v>
      </c>
      <c r="CB14" s="285">
        <f t="shared" si="8"/>
        <v>3</v>
      </c>
      <c r="CC14" s="285">
        <f t="shared" si="9"/>
        <v>2</v>
      </c>
      <c r="CD14" s="285">
        <f t="shared" si="10"/>
        <v>1</v>
      </c>
      <c r="CE14" s="285">
        <f t="shared" si="11"/>
        <v>6</v>
      </c>
      <c r="CF14" s="285">
        <f t="shared" si="12"/>
        <v>5</v>
      </c>
      <c r="CG14" s="285">
        <f t="shared" si="13"/>
        <v>5</v>
      </c>
      <c r="CH14" s="286">
        <f t="shared" si="14"/>
        <v>88</v>
      </c>
      <c r="CI14" s="285">
        <f t="shared" si="15"/>
        <v>4</v>
      </c>
      <c r="CJ14" s="285">
        <f t="shared" si="16"/>
        <v>2.6666666666666665</v>
      </c>
      <c r="CK14" s="286">
        <f t="shared" si="17"/>
        <v>95.238095238095227</v>
      </c>
      <c r="CL14" s="285">
        <f t="shared" si="18"/>
        <v>9</v>
      </c>
      <c r="CM14" s="286">
        <f t="shared" si="19"/>
        <v>100</v>
      </c>
      <c r="CN14" s="287">
        <f t="shared" si="20"/>
        <v>90.907563025210081</v>
      </c>
      <c r="CO14" s="288">
        <f t="shared" si="21"/>
        <v>100</v>
      </c>
      <c r="CP14" s="187">
        <f t="shared" si="22"/>
        <v>52.380952380952387</v>
      </c>
      <c r="CQ14" s="187">
        <f t="shared" si="23"/>
        <v>100</v>
      </c>
      <c r="CR14" s="231"/>
      <c r="CS14" s="231"/>
      <c r="CT14" s="187">
        <f t="shared" si="24"/>
        <v>100</v>
      </c>
      <c r="CU14" s="187">
        <f t="shared" si="25"/>
        <v>100</v>
      </c>
      <c r="CV14" s="187">
        <f t="shared" si="26"/>
        <v>25</v>
      </c>
      <c r="CW14" s="187">
        <f t="shared" si="27"/>
        <v>100</v>
      </c>
      <c r="CX14" s="187">
        <f t="shared" si="28"/>
        <v>100</v>
      </c>
      <c r="CY14" s="187">
        <f t="shared" si="29"/>
        <v>100</v>
      </c>
      <c r="CZ14" s="231"/>
      <c r="DA14" s="231"/>
      <c r="DB14" s="231"/>
      <c r="DC14" s="187">
        <f t="shared" si="30"/>
        <v>100</v>
      </c>
      <c r="DD14" s="187">
        <f t="shared" si="31"/>
        <v>88.888888888888886</v>
      </c>
      <c r="DE14" s="231"/>
      <c r="DF14" s="231"/>
      <c r="DG14" s="231"/>
      <c r="DH14" s="231"/>
      <c r="DI14" s="231"/>
      <c r="DJ14" s="231"/>
      <c r="DK14" s="289">
        <f t="shared" si="32"/>
        <v>100</v>
      </c>
    </row>
    <row r="15" spans="1:115" ht="28" customHeight="1">
      <c r="A15" s="291">
        <v>11</v>
      </c>
      <c r="B15" s="115">
        <v>11</v>
      </c>
      <c r="C15" s="34" t="s">
        <v>323</v>
      </c>
      <c r="D15" s="38" t="s">
        <v>317</v>
      </c>
      <c r="E15" s="292">
        <v>1</v>
      </c>
      <c r="F15" s="292">
        <v>1</v>
      </c>
      <c r="G15" s="377">
        <v>1</v>
      </c>
      <c r="H15" s="377">
        <v>1</v>
      </c>
      <c r="I15" s="377">
        <v>0.66666666666666663</v>
      </c>
      <c r="J15" s="377">
        <v>0</v>
      </c>
      <c r="K15" s="377">
        <v>1</v>
      </c>
      <c r="L15" s="377">
        <v>1</v>
      </c>
      <c r="M15" s="377">
        <v>0.66666666666666663</v>
      </c>
      <c r="N15" s="377">
        <v>0.66666666666666663</v>
      </c>
      <c r="O15" s="377">
        <v>1</v>
      </c>
      <c r="P15" s="376">
        <v>1</v>
      </c>
      <c r="Q15" s="376">
        <v>1</v>
      </c>
      <c r="R15" s="376">
        <v>1</v>
      </c>
      <c r="S15" s="376">
        <v>1</v>
      </c>
      <c r="T15" s="376">
        <v>1</v>
      </c>
      <c r="U15" s="376">
        <v>1</v>
      </c>
      <c r="V15" s="376">
        <v>1</v>
      </c>
      <c r="W15" s="294">
        <f t="shared" si="0"/>
        <v>15</v>
      </c>
      <c r="X15" s="376">
        <v>1</v>
      </c>
      <c r="Y15" s="376">
        <v>1</v>
      </c>
      <c r="Z15" s="376">
        <v>1</v>
      </c>
      <c r="AA15" s="377">
        <v>1</v>
      </c>
      <c r="AB15" s="377">
        <v>1</v>
      </c>
      <c r="AC15" s="377">
        <v>1</v>
      </c>
      <c r="AD15" s="377">
        <v>1</v>
      </c>
      <c r="AE15" s="377">
        <v>1</v>
      </c>
      <c r="AF15" s="377">
        <v>0</v>
      </c>
      <c r="AG15" s="377">
        <v>0</v>
      </c>
      <c r="AH15" s="377">
        <v>0</v>
      </c>
      <c r="AI15" s="377">
        <v>1</v>
      </c>
      <c r="AJ15" s="377">
        <v>1</v>
      </c>
      <c r="AK15" s="377">
        <v>1</v>
      </c>
      <c r="AL15" s="377">
        <v>1</v>
      </c>
      <c r="AM15" s="377">
        <v>0.66666666666666663</v>
      </c>
      <c r="AN15" s="382">
        <v>1</v>
      </c>
      <c r="AO15" s="382">
        <v>0</v>
      </c>
      <c r="AP15" s="382">
        <v>1</v>
      </c>
      <c r="AQ15" s="382">
        <v>1</v>
      </c>
      <c r="AR15" s="377">
        <v>1</v>
      </c>
      <c r="AS15" s="377">
        <v>1</v>
      </c>
      <c r="AT15" s="377">
        <v>0.66666666666666663</v>
      </c>
      <c r="AU15" s="377">
        <v>1</v>
      </c>
      <c r="AV15" s="376">
        <v>1</v>
      </c>
      <c r="AW15" s="376">
        <v>1</v>
      </c>
      <c r="AX15" s="376">
        <v>0</v>
      </c>
      <c r="AY15" s="376">
        <v>0.66666666666666663</v>
      </c>
      <c r="AZ15" s="376">
        <v>1</v>
      </c>
      <c r="BA15" s="376">
        <v>1</v>
      </c>
      <c r="BB15" s="295">
        <f t="shared" si="1"/>
        <v>19</v>
      </c>
      <c r="BC15" s="382">
        <v>1</v>
      </c>
      <c r="BD15" s="377">
        <v>1</v>
      </c>
      <c r="BE15" s="376">
        <v>1</v>
      </c>
      <c r="BF15" s="376">
        <v>1</v>
      </c>
      <c r="BG15" s="376">
        <v>1</v>
      </c>
      <c r="BH15" s="376">
        <v>1</v>
      </c>
      <c r="BI15" s="376">
        <v>1</v>
      </c>
      <c r="BJ15" s="376">
        <v>0.66666666666666663</v>
      </c>
      <c r="BK15" s="376">
        <v>1</v>
      </c>
      <c r="BL15" s="295">
        <f t="shared" si="2"/>
        <v>6.6666666666666661</v>
      </c>
      <c r="BM15" s="376">
        <v>1</v>
      </c>
      <c r="BN15" s="376">
        <v>1</v>
      </c>
      <c r="BO15" s="376">
        <v>1</v>
      </c>
      <c r="BP15" s="376">
        <v>1</v>
      </c>
      <c r="BQ15" s="376">
        <v>1</v>
      </c>
      <c r="BR15" s="376">
        <v>1</v>
      </c>
      <c r="BS15" s="376">
        <v>1</v>
      </c>
      <c r="BT15" s="376">
        <v>1</v>
      </c>
      <c r="BU15" s="376">
        <v>0</v>
      </c>
      <c r="BV15" s="376">
        <v>0</v>
      </c>
      <c r="BW15" s="284">
        <f t="shared" si="3"/>
        <v>7</v>
      </c>
      <c r="BX15" s="285">
        <f t="shared" si="4"/>
        <v>2</v>
      </c>
      <c r="BY15" s="285">
        <f t="shared" si="5"/>
        <v>5</v>
      </c>
      <c r="BZ15" s="285">
        <f t="shared" si="6"/>
        <v>8</v>
      </c>
      <c r="CA15" s="286">
        <f t="shared" si="7"/>
        <v>88.235294117647058</v>
      </c>
      <c r="CB15" s="285">
        <f t="shared" si="8"/>
        <v>3</v>
      </c>
      <c r="CC15" s="285">
        <f t="shared" si="9"/>
        <v>2</v>
      </c>
      <c r="CD15" s="285">
        <f t="shared" si="10"/>
        <v>1</v>
      </c>
      <c r="CE15" s="285">
        <f t="shared" si="11"/>
        <v>4.6666666666666661</v>
      </c>
      <c r="CF15" s="285">
        <f t="shared" si="12"/>
        <v>4.6666666666666661</v>
      </c>
      <c r="CG15" s="285">
        <f t="shared" si="13"/>
        <v>3.6666666666666665</v>
      </c>
      <c r="CH15" s="286">
        <f t="shared" si="14"/>
        <v>76</v>
      </c>
      <c r="CI15" s="285">
        <f t="shared" si="15"/>
        <v>4</v>
      </c>
      <c r="CJ15" s="285">
        <f t="shared" si="16"/>
        <v>2.6666666666666665</v>
      </c>
      <c r="CK15" s="286">
        <f t="shared" si="17"/>
        <v>95.238095238095227</v>
      </c>
      <c r="CL15" s="285">
        <f t="shared" si="18"/>
        <v>7</v>
      </c>
      <c r="CM15" s="286">
        <f t="shared" si="19"/>
        <v>77.777777777777771</v>
      </c>
      <c r="CN15" s="287">
        <f t="shared" si="20"/>
        <v>84.312791783380021</v>
      </c>
      <c r="CO15" s="288">
        <f t="shared" si="21"/>
        <v>100</v>
      </c>
      <c r="CP15" s="187">
        <f t="shared" si="22"/>
        <v>71.428571428571431</v>
      </c>
      <c r="CQ15" s="187">
        <f t="shared" si="23"/>
        <v>100</v>
      </c>
      <c r="CR15" s="231"/>
      <c r="CS15" s="231"/>
      <c r="CT15" s="187">
        <f t="shared" si="24"/>
        <v>100</v>
      </c>
      <c r="CU15" s="187">
        <f t="shared" si="25"/>
        <v>100</v>
      </c>
      <c r="CV15" s="187">
        <f t="shared" si="26"/>
        <v>25</v>
      </c>
      <c r="CW15" s="187">
        <f t="shared" si="27"/>
        <v>77.777777777777771</v>
      </c>
      <c r="CX15" s="187">
        <f t="shared" si="28"/>
        <v>93.333333333333329</v>
      </c>
      <c r="CY15" s="187">
        <f t="shared" si="29"/>
        <v>73.333333333333329</v>
      </c>
      <c r="CZ15" s="231"/>
      <c r="DA15" s="231"/>
      <c r="DB15" s="231"/>
      <c r="DC15" s="187">
        <f t="shared" si="30"/>
        <v>100</v>
      </c>
      <c r="DD15" s="187">
        <f t="shared" si="31"/>
        <v>88.888888888888886</v>
      </c>
      <c r="DE15" s="231"/>
      <c r="DF15" s="231"/>
      <c r="DG15" s="231"/>
      <c r="DH15" s="231"/>
      <c r="DI15" s="231"/>
      <c r="DJ15" s="231"/>
      <c r="DK15" s="289">
        <f t="shared" si="32"/>
        <v>77.777777777777786</v>
      </c>
    </row>
    <row r="16" spans="1:115" ht="28" customHeight="1">
      <c r="A16" s="291">
        <v>13</v>
      </c>
      <c r="B16" s="115">
        <v>13</v>
      </c>
      <c r="C16" s="34" t="s">
        <v>324</v>
      </c>
      <c r="D16" s="38" t="s">
        <v>175</v>
      </c>
      <c r="E16" s="292">
        <v>1</v>
      </c>
      <c r="F16" s="292">
        <v>1</v>
      </c>
      <c r="G16" s="73">
        <v>1</v>
      </c>
      <c r="H16" s="73">
        <v>1</v>
      </c>
      <c r="I16" s="73">
        <v>0</v>
      </c>
      <c r="J16" s="73">
        <v>0</v>
      </c>
      <c r="K16" s="73">
        <v>1</v>
      </c>
      <c r="L16" s="73">
        <v>0</v>
      </c>
      <c r="M16" s="73">
        <v>1</v>
      </c>
      <c r="N16" s="73">
        <v>1</v>
      </c>
      <c r="O16" s="73">
        <v>1</v>
      </c>
      <c r="P16" s="293">
        <v>1</v>
      </c>
      <c r="Q16" s="293">
        <v>1</v>
      </c>
      <c r="R16" s="293">
        <v>1</v>
      </c>
      <c r="S16" s="293">
        <v>1</v>
      </c>
      <c r="T16" s="293">
        <v>1</v>
      </c>
      <c r="U16" s="293">
        <v>1</v>
      </c>
      <c r="V16" s="293">
        <v>1</v>
      </c>
      <c r="W16" s="294">
        <f t="shared" si="0"/>
        <v>14</v>
      </c>
      <c r="X16" s="293">
        <v>1</v>
      </c>
      <c r="Y16" s="293">
        <v>1</v>
      </c>
      <c r="Z16" s="293">
        <v>1</v>
      </c>
      <c r="AA16" s="377">
        <v>1</v>
      </c>
      <c r="AB16" s="377">
        <v>1</v>
      </c>
      <c r="AC16" s="377">
        <v>0.66666666666666663</v>
      </c>
      <c r="AD16" s="377">
        <v>1</v>
      </c>
      <c r="AE16" s="377">
        <v>1</v>
      </c>
      <c r="AF16" s="377">
        <v>1</v>
      </c>
      <c r="AG16" s="377">
        <v>0.66666666666666663</v>
      </c>
      <c r="AH16" s="377">
        <v>0</v>
      </c>
      <c r="AI16" s="377">
        <v>1</v>
      </c>
      <c r="AJ16" s="73">
        <v>1</v>
      </c>
      <c r="AK16" s="73">
        <v>1</v>
      </c>
      <c r="AL16" s="73">
        <v>1</v>
      </c>
      <c r="AM16" s="73">
        <v>1</v>
      </c>
      <c r="AN16" s="382">
        <v>1</v>
      </c>
      <c r="AO16" s="382">
        <v>1</v>
      </c>
      <c r="AP16" s="382">
        <v>1</v>
      </c>
      <c r="AQ16" s="382">
        <v>1</v>
      </c>
      <c r="AR16" s="377">
        <v>1</v>
      </c>
      <c r="AS16" s="377">
        <v>1</v>
      </c>
      <c r="AT16" s="377">
        <v>1</v>
      </c>
      <c r="AU16" s="377">
        <v>0.66666666666666663</v>
      </c>
      <c r="AV16" s="293">
        <v>1</v>
      </c>
      <c r="AW16" s="293">
        <v>0.66666666666666663</v>
      </c>
      <c r="AX16" s="377">
        <v>0.66666666666666663</v>
      </c>
      <c r="AY16" s="377">
        <v>0.66666666666666663</v>
      </c>
      <c r="AZ16" s="377">
        <v>0.66666666666666663</v>
      </c>
      <c r="BA16" s="293">
        <v>1</v>
      </c>
      <c r="BB16" s="295">
        <f t="shared" si="1"/>
        <v>21.666666666666668</v>
      </c>
      <c r="BC16" s="382">
        <v>1</v>
      </c>
      <c r="BD16" s="377">
        <v>1</v>
      </c>
      <c r="BE16" s="377">
        <v>1</v>
      </c>
      <c r="BF16" s="377">
        <v>1</v>
      </c>
      <c r="BG16" s="377">
        <v>1</v>
      </c>
      <c r="BH16" s="293">
        <v>1</v>
      </c>
      <c r="BI16" s="293">
        <v>1</v>
      </c>
      <c r="BJ16" s="293">
        <v>1</v>
      </c>
      <c r="BK16" s="293">
        <v>1</v>
      </c>
      <c r="BL16" s="295">
        <f t="shared" si="2"/>
        <v>7</v>
      </c>
      <c r="BM16" s="293">
        <v>1</v>
      </c>
      <c r="BN16" s="293">
        <v>1</v>
      </c>
      <c r="BO16" s="293">
        <v>1</v>
      </c>
      <c r="BP16" s="293">
        <v>1</v>
      </c>
      <c r="BQ16" s="293">
        <v>1</v>
      </c>
      <c r="BR16" s="293">
        <v>1</v>
      </c>
      <c r="BS16" s="293">
        <v>1</v>
      </c>
      <c r="BT16" s="293">
        <v>1</v>
      </c>
      <c r="BU16" s="293">
        <v>1</v>
      </c>
      <c r="BV16" s="293">
        <v>1</v>
      </c>
      <c r="BW16" s="284">
        <f t="shared" si="3"/>
        <v>9</v>
      </c>
      <c r="BX16" s="285">
        <f t="shared" si="4"/>
        <v>2</v>
      </c>
      <c r="BY16" s="285">
        <f t="shared" si="5"/>
        <v>4</v>
      </c>
      <c r="BZ16" s="285">
        <f t="shared" si="6"/>
        <v>8</v>
      </c>
      <c r="CA16" s="286">
        <f t="shared" si="7"/>
        <v>82.352941176470594</v>
      </c>
      <c r="CB16" s="285">
        <f t="shared" si="8"/>
        <v>3</v>
      </c>
      <c r="CC16" s="285">
        <f t="shared" si="9"/>
        <v>1.6666666666666665</v>
      </c>
      <c r="CD16" s="285">
        <f t="shared" si="10"/>
        <v>2.6666666666666665</v>
      </c>
      <c r="CE16" s="285">
        <f t="shared" si="11"/>
        <v>6</v>
      </c>
      <c r="CF16" s="285">
        <f t="shared" si="12"/>
        <v>4.666666666666667</v>
      </c>
      <c r="CG16" s="285">
        <f t="shared" si="13"/>
        <v>3.6666666666666665</v>
      </c>
      <c r="CH16" s="286">
        <f t="shared" si="14"/>
        <v>86.666666666666686</v>
      </c>
      <c r="CI16" s="285">
        <f t="shared" si="15"/>
        <v>4</v>
      </c>
      <c r="CJ16" s="285">
        <f t="shared" si="16"/>
        <v>3</v>
      </c>
      <c r="CK16" s="286">
        <f t="shared" si="17"/>
        <v>100</v>
      </c>
      <c r="CL16" s="285">
        <f t="shared" si="18"/>
        <v>9</v>
      </c>
      <c r="CM16" s="286">
        <f t="shared" si="19"/>
        <v>100</v>
      </c>
      <c r="CN16" s="287">
        <f t="shared" si="20"/>
        <v>92.254901960784323</v>
      </c>
      <c r="CO16" s="288">
        <f t="shared" si="21"/>
        <v>100</v>
      </c>
      <c r="CP16" s="187">
        <f t="shared" si="22"/>
        <v>57.142857142857139</v>
      </c>
      <c r="CQ16" s="187">
        <f t="shared" si="23"/>
        <v>100</v>
      </c>
      <c r="CR16" s="231"/>
      <c r="CS16" s="231"/>
      <c r="CT16" s="187">
        <f t="shared" si="24"/>
        <v>100</v>
      </c>
      <c r="CU16" s="187">
        <f t="shared" si="25"/>
        <v>83.333333333333329</v>
      </c>
      <c r="CV16" s="187">
        <f t="shared" si="26"/>
        <v>66.666666666666657</v>
      </c>
      <c r="CW16" s="187">
        <f t="shared" si="27"/>
        <v>100</v>
      </c>
      <c r="CX16" s="187">
        <f t="shared" si="28"/>
        <v>93.333333333333329</v>
      </c>
      <c r="CY16" s="187">
        <f t="shared" si="29"/>
        <v>73.333333333333329</v>
      </c>
      <c r="CZ16" s="231"/>
      <c r="DA16" s="231"/>
      <c r="DB16" s="231"/>
      <c r="DC16" s="187">
        <f t="shared" si="30"/>
        <v>100</v>
      </c>
      <c r="DD16" s="187">
        <f t="shared" si="31"/>
        <v>100</v>
      </c>
      <c r="DE16" s="231"/>
      <c r="DF16" s="231"/>
      <c r="DG16" s="231"/>
      <c r="DH16" s="231"/>
      <c r="DI16" s="231"/>
      <c r="DJ16" s="231"/>
      <c r="DK16" s="289">
        <f t="shared" si="32"/>
        <v>100</v>
      </c>
    </row>
    <row r="17" spans="1:115" ht="137">
      <c r="A17" s="291">
        <v>36</v>
      </c>
      <c r="B17" s="115">
        <v>14</v>
      </c>
      <c r="C17" s="36" t="s">
        <v>325</v>
      </c>
      <c r="D17" s="38" t="s">
        <v>326</v>
      </c>
      <c r="E17" s="33">
        <v>1</v>
      </c>
      <c r="F17" s="33">
        <v>1</v>
      </c>
      <c r="G17" s="73">
        <v>1</v>
      </c>
      <c r="H17" s="73">
        <v>1</v>
      </c>
      <c r="I17" s="73">
        <v>1</v>
      </c>
      <c r="J17" s="73">
        <v>0</v>
      </c>
      <c r="K17" s="73">
        <v>1</v>
      </c>
      <c r="L17" s="73">
        <v>0</v>
      </c>
      <c r="M17" s="73">
        <v>1</v>
      </c>
      <c r="N17" s="73">
        <v>0</v>
      </c>
      <c r="O17" s="73">
        <v>1</v>
      </c>
      <c r="P17" s="293">
        <v>1</v>
      </c>
      <c r="Q17" s="293">
        <v>1</v>
      </c>
      <c r="R17" s="293">
        <v>1</v>
      </c>
      <c r="S17" s="293">
        <v>1</v>
      </c>
      <c r="T17" s="293">
        <v>1</v>
      </c>
      <c r="U17" s="293">
        <v>1</v>
      </c>
      <c r="V17" s="293">
        <v>0</v>
      </c>
      <c r="W17" s="294">
        <f t="shared" si="0"/>
        <v>13</v>
      </c>
      <c r="X17" s="293">
        <v>1</v>
      </c>
      <c r="Y17" s="293">
        <v>1</v>
      </c>
      <c r="Z17" s="293">
        <v>1</v>
      </c>
      <c r="AA17" s="377">
        <v>1</v>
      </c>
      <c r="AB17" s="377">
        <v>1</v>
      </c>
      <c r="AC17" s="377">
        <v>1</v>
      </c>
      <c r="AD17" s="377">
        <v>1</v>
      </c>
      <c r="AE17" s="377">
        <v>1</v>
      </c>
      <c r="AF17" s="377">
        <v>1</v>
      </c>
      <c r="AG17" s="377">
        <v>0.66666666666666663</v>
      </c>
      <c r="AH17" s="377">
        <v>0</v>
      </c>
      <c r="AI17" s="377">
        <v>1</v>
      </c>
      <c r="AJ17" s="377">
        <v>1</v>
      </c>
      <c r="AK17" s="377">
        <v>1</v>
      </c>
      <c r="AL17" s="377">
        <v>1</v>
      </c>
      <c r="AM17" s="377">
        <v>1</v>
      </c>
      <c r="AN17" s="382">
        <v>1</v>
      </c>
      <c r="AO17" s="382">
        <v>0</v>
      </c>
      <c r="AP17" s="382">
        <v>1</v>
      </c>
      <c r="AQ17" s="382">
        <v>1</v>
      </c>
      <c r="AR17" s="377">
        <v>1</v>
      </c>
      <c r="AS17" s="377">
        <v>1</v>
      </c>
      <c r="AT17" s="377">
        <v>1</v>
      </c>
      <c r="AU17" s="377">
        <v>0</v>
      </c>
      <c r="AV17" s="293">
        <v>1</v>
      </c>
      <c r="AW17" s="293">
        <v>1</v>
      </c>
      <c r="AX17" s="73">
        <v>1</v>
      </c>
      <c r="AY17" s="73">
        <v>1</v>
      </c>
      <c r="AZ17" s="73">
        <v>1</v>
      </c>
      <c r="BA17" s="293">
        <v>1</v>
      </c>
      <c r="BB17" s="295">
        <f t="shared" si="1"/>
        <v>21.666666666666664</v>
      </c>
      <c r="BC17" s="382">
        <v>0</v>
      </c>
      <c r="BD17" s="377">
        <v>0.66666666666666663</v>
      </c>
      <c r="BE17" s="73">
        <v>1</v>
      </c>
      <c r="BF17" s="73">
        <v>1</v>
      </c>
      <c r="BG17" s="73">
        <v>1</v>
      </c>
      <c r="BH17" s="293">
        <v>1</v>
      </c>
      <c r="BI17" s="293">
        <v>1</v>
      </c>
      <c r="BJ17" s="293">
        <v>0.66666666666666663</v>
      </c>
      <c r="BK17" s="293">
        <v>0</v>
      </c>
      <c r="BL17" s="295">
        <f t="shared" si="2"/>
        <v>5.333333333333333</v>
      </c>
      <c r="BM17" s="293">
        <v>1</v>
      </c>
      <c r="BN17" s="293">
        <v>1</v>
      </c>
      <c r="BO17" s="293">
        <v>1</v>
      </c>
      <c r="BP17" s="293">
        <v>1</v>
      </c>
      <c r="BQ17" s="293">
        <v>1</v>
      </c>
      <c r="BR17" s="293">
        <v>1</v>
      </c>
      <c r="BS17" s="293">
        <v>1</v>
      </c>
      <c r="BT17" s="293">
        <v>0.33333333333333331</v>
      </c>
      <c r="BU17" s="293">
        <v>1</v>
      </c>
      <c r="BV17" s="293">
        <v>1</v>
      </c>
      <c r="BW17" s="284">
        <f t="shared" si="3"/>
        <v>8.3333333333333321</v>
      </c>
      <c r="BX17" s="285">
        <f t="shared" si="4"/>
        <v>2</v>
      </c>
      <c r="BY17" s="285">
        <f t="shared" si="5"/>
        <v>4</v>
      </c>
      <c r="BZ17" s="285">
        <f t="shared" si="6"/>
        <v>7</v>
      </c>
      <c r="CA17" s="286">
        <f t="shared" si="7"/>
        <v>76.470588235294116</v>
      </c>
      <c r="CB17" s="285">
        <f t="shared" si="8"/>
        <v>3</v>
      </c>
      <c r="CC17" s="285">
        <f t="shared" si="9"/>
        <v>2</v>
      </c>
      <c r="CD17" s="285">
        <f t="shared" si="10"/>
        <v>2.6666666666666665</v>
      </c>
      <c r="CE17" s="285">
        <f t="shared" si="11"/>
        <v>5</v>
      </c>
      <c r="CF17" s="285">
        <f t="shared" si="12"/>
        <v>4</v>
      </c>
      <c r="CG17" s="285">
        <f t="shared" si="13"/>
        <v>5</v>
      </c>
      <c r="CH17" s="286">
        <f t="shared" si="14"/>
        <v>86.666666666666657</v>
      </c>
      <c r="CI17" s="285">
        <f t="shared" si="15"/>
        <v>3.6666666666666665</v>
      </c>
      <c r="CJ17" s="285">
        <f t="shared" si="16"/>
        <v>1.6666666666666665</v>
      </c>
      <c r="CK17" s="286">
        <f t="shared" si="17"/>
        <v>76.190476190476176</v>
      </c>
      <c r="CL17" s="285">
        <f t="shared" si="18"/>
        <v>8.3333333333333321</v>
      </c>
      <c r="CM17" s="286">
        <f t="shared" si="19"/>
        <v>92.592592592592581</v>
      </c>
      <c r="CN17" s="287">
        <f t="shared" si="20"/>
        <v>82.980080921257382</v>
      </c>
      <c r="CO17" s="288">
        <f t="shared" si="21"/>
        <v>100</v>
      </c>
      <c r="CP17" s="187">
        <f t="shared" si="22"/>
        <v>57.142857142857139</v>
      </c>
      <c r="CQ17" s="187">
        <f t="shared" si="23"/>
        <v>87.5</v>
      </c>
      <c r="CR17" s="231"/>
      <c r="CS17" s="231"/>
      <c r="CT17" s="187">
        <f t="shared" si="24"/>
        <v>100</v>
      </c>
      <c r="CU17" s="187">
        <f t="shared" si="25"/>
        <v>100</v>
      </c>
      <c r="CV17" s="187">
        <f t="shared" si="26"/>
        <v>66.666666666666657</v>
      </c>
      <c r="CW17" s="187">
        <f t="shared" si="27"/>
        <v>83.333333333333343</v>
      </c>
      <c r="CX17" s="187">
        <f t="shared" si="28"/>
        <v>80</v>
      </c>
      <c r="CY17" s="187">
        <f t="shared" si="29"/>
        <v>100</v>
      </c>
      <c r="CZ17" s="231"/>
      <c r="DA17" s="231"/>
      <c r="DB17" s="231"/>
      <c r="DC17" s="187">
        <f t="shared" si="30"/>
        <v>91.666666666666657</v>
      </c>
      <c r="DD17" s="187">
        <f t="shared" si="31"/>
        <v>55.55555555555555</v>
      </c>
      <c r="DE17" s="231"/>
      <c r="DF17" s="231"/>
      <c r="DG17" s="231"/>
      <c r="DH17" s="231"/>
      <c r="DI17" s="231"/>
      <c r="DJ17" s="231"/>
      <c r="DK17" s="289">
        <f t="shared" si="32"/>
        <v>92.592592592592581</v>
      </c>
    </row>
    <row r="18" spans="1:115" ht="42" customHeight="1">
      <c r="A18" s="291">
        <v>14</v>
      </c>
      <c r="B18" s="115">
        <v>15</v>
      </c>
      <c r="C18" s="34" t="s">
        <v>327</v>
      </c>
      <c r="D18" s="123" t="s">
        <v>413</v>
      </c>
      <c r="E18" s="33">
        <v>1</v>
      </c>
      <c r="F18" s="33">
        <v>1</v>
      </c>
      <c r="G18" s="73">
        <v>1</v>
      </c>
      <c r="H18" s="73">
        <v>1</v>
      </c>
      <c r="I18" s="73">
        <v>1</v>
      </c>
      <c r="J18" s="73">
        <v>1</v>
      </c>
      <c r="K18" s="73">
        <v>1</v>
      </c>
      <c r="L18" s="73">
        <v>1</v>
      </c>
      <c r="M18" s="73">
        <v>0.66666666666666663</v>
      </c>
      <c r="N18" s="73">
        <v>1</v>
      </c>
      <c r="O18" s="73">
        <v>1</v>
      </c>
      <c r="P18" s="293">
        <v>1</v>
      </c>
      <c r="Q18" s="293">
        <v>1</v>
      </c>
      <c r="R18" s="293">
        <v>1</v>
      </c>
      <c r="S18" s="293">
        <v>1</v>
      </c>
      <c r="T18" s="293">
        <v>1</v>
      </c>
      <c r="U18" s="293">
        <v>1</v>
      </c>
      <c r="V18" s="293">
        <v>1</v>
      </c>
      <c r="W18" s="294">
        <f t="shared" si="0"/>
        <v>16.666666666666668</v>
      </c>
      <c r="X18" s="293">
        <v>1</v>
      </c>
      <c r="Y18" s="293">
        <v>1</v>
      </c>
      <c r="Z18" s="293">
        <v>1</v>
      </c>
      <c r="AA18" s="377">
        <v>1</v>
      </c>
      <c r="AB18" s="377">
        <v>1</v>
      </c>
      <c r="AC18" s="377">
        <v>0.66666666666666663</v>
      </c>
      <c r="AD18" s="377">
        <v>1</v>
      </c>
      <c r="AE18" s="377">
        <v>1</v>
      </c>
      <c r="AF18" s="377">
        <v>0</v>
      </c>
      <c r="AG18" s="377">
        <v>0</v>
      </c>
      <c r="AH18" s="377">
        <v>0</v>
      </c>
      <c r="AI18" s="377">
        <v>1</v>
      </c>
      <c r="AJ18" s="73">
        <v>0.66666666666666663</v>
      </c>
      <c r="AK18" s="73">
        <v>1</v>
      </c>
      <c r="AL18" s="73">
        <v>1</v>
      </c>
      <c r="AM18" s="73">
        <v>1</v>
      </c>
      <c r="AN18" s="377">
        <v>1</v>
      </c>
      <c r="AO18" s="73">
        <v>0</v>
      </c>
      <c r="AP18" s="377">
        <v>1</v>
      </c>
      <c r="AQ18" s="377">
        <v>1</v>
      </c>
      <c r="AR18" s="377">
        <v>1</v>
      </c>
      <c r="AS18" s="377">
        <v>1</v>
      </c>
      <c r="AT18" s="377">
        <v>1</v>
      </c>
      <c r="AU18" s="377">
        <v>0</v>
      </c>
      <c r="AV18" s="293">
        <v>1</v>
      </c>
      <c r="AW18" s="293">
        <v>0.66666666666666663</v>
      </c>
      <c r="AX18" s="377">
        <v>1</v>
      </c>
      <c r="AY18" s="377">
        <v>1</v>
      </c>
      <c r="AZ18" s="377">
        <v>1</v>
      </c>
      <c r="BA18" s="297">
        <v>1</v>
      </c>
      <c r="BB18" s="295">
        <f t="shared" si="1"/>
        <v>19</v>
      </c>
      <c r="BC18" s="382">
        <v>1</v>
      </c>
      <c r="BD18" s="377">
        <v>1</v>
      </c>
      <c r="BE18" s="377">
        <v>1</v>
      </c>
      <c r="BF18" s="377">
        <v>0.66666666666666663</v>
      </c>
      <c r="BG18" s="377">
        <v>1</v>
      </c>
      <c r="BH18" s="293">
        <v>1</v>
      </c>
      <c r="BI18" s="293">
        <v>1</v>
      </c>
      <c r="BJ18" s="293">
        <v>0.66666666666666663</v>
      </c>
      <c r="BK18" s="293">
        <v>0.66666666666666663</v>
      </c>
      <c r="BL18" s="295">
        <f t="shared" si="2"/>
        <v>6</v>
      </c>
      <c r="BM18" s="293">
        <v>1</v>
      </c>
      <c r="BN18" s="293">
        <v>1</v>
      </c>
      <c r="BO18" s="293">
        <v>1</v>
      </c>
      <c r="BP18" s="293">
        <v>1</v>
      </c>
      <c r="BQ18" s="293">
        <v>1</v>
      </c>
      <c r="BR18" s="293">
        <v>1</v>
      </c>
      <c r="BS18" s="297">
        <v>1</v>
      </c>
      <c r="BT18" s="297">
        <v>1</v>
      </c>
      <c r="BU18" s="293">
        <v>1</v>
      </c>
      <c r="BV18" s="377">
        <v>1</v>
      </c>
      <c r="BW18" s="284">
        <f t="shared" si="3"/>
        <v>9</v>
      </c>
      <c r="BX18" s="285">
        <f t="shared" si="4"/>
        <v>2</v>
      </c>
      <c r="BY18" s="285">
        <f t="shared" si="5"/>
        <v>6.666666666666667</v>
      </c>
      <c r="BZ18" s="285">
        <f t="shared" si="6"/>
        <v>8</v>
      </c>
      <c r="CA18" s="286">
        <f t="shared" si="7"/>
        <v>98.039215686274517</v>
      </c>
      <c r="CB18" s="285">
        <f t="shared" si="8"/>
        <v>3</v>
      </c>
      <c r="CC18" s="285">
        <f t="shared" si="9"/>
        <v>1.6666666666666665</v>
      </c>
      <c r="CD18" s="285">
        <f t="shared" si="10"/>
        <v>1</v>
      </c>
      <c r="CE18" s="285">
        <f t="shared" si="11"/>
        <v>4.6666666666666661</v>
      </c>
      <c r="CF18" s="285">
        <f t="shared" si="12"/>
        <v>4</v>
      </c>
      <c r="CG18" s="285">
        <f t="shared" si="13"/>
        <v>4.6666666666666661</v>
      </c>
      <c r="CH18" s="286">
        <f t="shared" si="14"/>
        <v>76</v>
      </c>
      <c r="CI18" s="285">
        <f t="shared" si="15"/>
        <v>3.6666666666666665</v>
      </c>
      <c r="CJ18" s="285">
        <f t="shared" si="16"/>
        <v>2.333333333333333</v>
      </c>
      <c r="CK18" s="286">
        <f t="shared" si="17"/>
        <v>85.714285714285708</v>
      </c>
      <c r="CL18" s="285">
        <f t="shared" si="18"/>
        <v>9</v>
      </c>
      <c r="CM18" s="286">
        <f t="shared" si="19"/>
        <v>100</v>
      </c>
      <c r="CN18" s="287">
        <f t="shared" si="20"/>
        <v>89.938375350140063</v>
      </c>
      <c r="CO18" s="288">
        <f t="shared" si="21"/>
        <v>100</v>
      </c>
      <c r="CP18" s="187">
        <f t="shared" si="22"/>
        <v>95.238095238095241</v>
      </c>
      <c r="CQ18" s="187">
        <f t="shared" si="23"/>
        <v>100</v>
      </c>
      <c r="CR18" s="231"/>
      <c r="CS18" s="231"/>
      <c r="CT18" s="187">
        <f t="shared" si="24"/>
        <v>100</v>
      </c>
      <c r="CU18" s="187">
        <f t="shared" si="25"/>
        <v>83.333333333333329</v>
      </c>
      <c r="CV18" s="187">
        <f t="shared" si="26"/>
        <v>25</v>
      </c>
      <c r="CW18" s="187">
        <f t="shared" si="27"/>
        <v>77.777777777777771</v>
      </c>
      <c r="CX18" s="187">
        <f t="shared" si="28"/>
        <v>80</v>
      </c>
      <c r="CY18" s="187">
        <f t="shared" si="29"/>
        <v>93.333333333333329</v>
      </c>
      <c r="CZ18" s="231"/>
      <c r="DA18" s="231"/>
      <c r="DB18" s="231"/>
      <c r="DC18" s="187">
        <f t="shared" si="30"/>
        <v>91.666666666666657</v>
      </c>
      <c r="DD18" s="187">
        <f t="shared" si="31"/>
        <v>77.777777777777771</v>
      </c>
      <c r="DE18" s="231"/>
      <c r="DF18" s="231"/>
      <c r="DG18" s="231"/>
      <c r="DH18" s="231"/>
      <c r="DI18" s="231"/>
      <c r="DJ18" s="231"/>
      <c r="DK18" s="289">
        <f t="shared" si="32"/>
        <v>100</v>
      </c>
    </row>
    <row r="19" spans="1:115" ht="28" customHeight="1">
      <c r="A19" s="291">
        <v>15</v>
      </c>
      <c r="B19" s="115">
        <v>16</v>
      </c>
      <c r="C19" s="34" t="s">
        <v>328</v>
      </c>
      <c r="D19" s="38" t="s">
        <v>317</v>
      </c>
      <c r="E19" s="190">
        <v>1</v>
      </c>
      <c r="F19" s="190">
        <v>1</v>
      </c>
      <c r="G19" s="73">
        <v>1</v>
      </c>
      <c r="H19" s="73">
        <v>1</v>
      </c>
      <c r="I19" s="73">
        <v>1</v>
      </c>
      <c r="J19" s="73">
        <v>0</v>
      </c>
      <c r="K19" s="73">
        <v>1</v>
      </c>
      <c r="L19" s="73">
        <v>0</v>
      </c>
      <c r="M19" s="73">
        <v>1</v>
      </c>
      <c r="N19" s="377">
        <v>1</v>
      </c>
      <c r="O19" s="73">
        <v>1</v>
      </c>
      <c r="P19" s="293">
        <v>1</v>
      </c>
      <c r="Q19" s="293">
        <v>1</v>
      </c>
      <c r="R19" s="293">
        <v>1</v>
      </c>
      <c r="S19" s="293">
        <v>1</v>
      </c>
      <c r="T19" s="293">
        <v>1</v>
      </c>
      <c r="U19" s="293">
        <v>1</v>
      </c>
      <c r="V19" s="293">
        <v>1</v>
      </c>
      <c r="W19" s="294">
        <f t="shared" si="0"/>
        <v>15</v>
      </c>
      <c r="X19" s="293">
        <v>1</v>
      </c>
      <c r="Y19" s="293">
        <v>1</v>
      </c>
      <c r="Z19" s="29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1</v>
      </c>
      <c r="AF19" s="73">
        <v>1</v>
      </c>
      <c r="AG19" s="73">
        <v>0</v>
      </c>
      <c r="AH19" s="73">
        <v>0</v>
      </c>
      <c r="AI19" s="73">
        <v>1</v>
      </c>
      <c r="AJ19" s="73">
        <v>1</v>
      </c>
      <c r="AK19" s="73">
        <v>1</v>
      </c>
      <c r="AL19" s="73">
        <v>1</v>
      </c>
      <c r="AM19" s="73">
        <v>1</v>
      </c>
      <c r="AN19" s="73">
        <v>1</v>
      </c>
      <c r="AO19" s="73">
        <v>0</v>
      </c>
      <c r="AP19" s="73">
        <v>1</v>
      </c>
      <c r="AQ19" s="73">
        <v>1</v>
      </c>
      <c r="AR19" s="73">
        <v>1</v>
      </c>
      <c r="AS19" s="73">
        <v>1</v>
      </c>
      <c r="AT19" s="73">
        <v>0</v>
      </c>
      <c r="AU19" s="73">
        <v>0</v>
      </c>
      <c r="AV19" s="293">
        <v>1</v>
      </c>
      <c r="AW19" s="293">
        <v>1</v>
      </c>
      <c r="AX19" s="73">
        <v>1</v>
      </c>
      <c r="AY19" s="73">
        <v>1</v>
      </c>
      <c r="AZ19" s="73">
        <v>1</v>
      </c>
      <c r="BA19" s="376">
        <v>1</v>
      </c>
      <c r="BB19" s="295">
        <f t="shared" si="1"/>
        <v>20</v>
      </c>
      <c r="BC19" s="382">
        <v>1</v>
      </c>
      <c r="BD19" s="376">
        <v>1</v>
      </c>
      <c r="BE19" s="377">
        <v>1</v>
      </c>
      <c r="BF19" s="377">
        <v>1</v>
      </c>
      <c r="BG19" s="377">
        <v>1</v>
      </c>
      <c r="BH19" s="293">
        <v>1</v>
      </c>
      <c r="BI19" s="293">
        <v>1</v>
      </c>
      <c r="BJ19" s="293">
        <v>0.66666666666666663</v>
      </c>
      <c r="BK19" s="293">
        <v>1</v>
      </c>
      <c r="BL19" s="295">
        <f t="shared" si="2"/>
        <v>6.6666666666666661</v>
      </c>
      <c r="BM19" s="293">
        <v>1</v>
      </c>
      <c r="BN19" s="293">
        <v>1</v>
      </c>
      <c r="BO19" s="293">
        <v>1</v>
      </c>
      <c r="BP19" s="293">
        <v>1</v>
      </c>
      <c r="BQ19" s="293">
        <v>1</v>
      </c>
      <c r="BR19" s="293">
        <v>1</v>
      </c>
      <c r="BS19" s="293">
        <v>1</v>
      </c>
      <c r="BT19" s="293">
        <v>1</v>
      </c>
      <c r="BU19" s="293">
        <v>1</v>
      </c>
      <c r="BV19" s="293">
        <v>1</v>
      </c>
      <c r="BW19" s="284">
        <f t="shared" si="3"/>
        <v>9</v>
      </c>
      <c r="BX19" s="285">
        <f t="shared" si="4"/>
        <v>2</v>
      </c>
      <c r="BY19" s="285">
        <f t="shared" si="5"/>
        <v>5</v>
      </c>
      <c r="BZ19" s="285">
        <f t="shared" si="6"/>
        <v>8</v>
      </c>
      <c r="CA19" s="286">
        <f t="shared" si="7"/>
        <v>88.235294117647058</v>
      </c>
      <c r="CB19" s="285">
        <f t="shared" si="8"/>
        <v>3</v>
      </c>
      <c r="CC19" s="285">
        <f t="shared" si="9"/>
        <v>2</v>
      </c>
      <c r="CD19" s="285">
        <f t="shared" si="10"/>
        <v>2</v>
      </c>
      <c r="CE19" s="285">
        <f t="shared" si="11"/>
        <v>5</v>
      </c>
      <c r="CF19" s="285">
        <f t="shared" si="12"/>
        <v>3</v>
      </c>
      <c r="CG19" s="285">
        <f t="shared" si="13"/>
        <v>5</v>
      </c>
      <c r="CH19" s="286">
        <f t="shared" si="14"/>
        <v>80</v>
      </c>
      <c r="CI19" s="285">
        <f t="shared" si="15"/>
        <v>4</v>
      </c>
      <c r="CJ19" s="285">
        <f t="shared" si="16"/>
        <v>2.6666666666666665</v>
      </c>
      <c r="CK19" s="286">
        <f t="shared" si="17"/>
        <v>95.238095238095227</v>
      </c>
      <c r="CL19" s="285">
        <f t="shared" si="18"/>
        <v>9</v>
      </c>
      <c r="CM19" s="286">
        <f t="shared" si="19"/>
        <v>100</v>
      </c>
      <c r="CN19" s="287">
        <f t="shared" si="20"/>
        <v>90.868347338935578</v>
      </c>
      <c r="CO19" s="288">
        <f t="shared" si="21"/>
        <v>100</v>
      </c>
      <c r="CP19" s="187">
        <f t="shared" si="22"/>
        <v>71.428571428571431</v>
      </c>
      <c r="CQ19" s="187">
        <f t="shared" si="23"/>
        <v>100</v>
      </c>
      <c r="CR19" s="231"/>
      <c r="CS19" s="231"/>
      <c r="CT19" s="187">
        <f t="shared" si="24"/>
        <v>100</v>
      </c>
      <c r="CU19" s="187">
        <f t="shared" si="25"/>
        <v>100</v>
      </c>
      <c r="CV19" s="187">
        <f t="shared" si="26"/>
        <v>50</v>
      </c>
      <c r="CW19" s="187">
        <f t="shared" si="27"/>
        <v>83.333333333333343</v>
      </c>
      <c r="CX19" s="187">
        <f t="shared" si="28"/>
        <v>60</v>
      </c>
      <c r="CY19" s="187">
        <f t="shared" si="29"/>
        <v>100</v>
      </c>
      <c r="CZ19" s="231"/>
      <c r="DA19" s="231"/>
      <c r="DB19" s="231"/>
      <c r="DC19" s="187">
        <f t="shared" si="30"/>
        <v>100</v>
      </c>
      <c r="DD19" s="187">
        <f t="shared" si="31"/>
        <v>88.888888888888886</v>
      </c>
      <c r="DE19" s="231"/>
      <c r="DF19" s="231"/>
      <c r="DG19" s="231"/>
      <c r="DH19" s="231"/>
      <c r="DI19" s="231"/>
      <c r="DJ19" s="231"/>
      <c r="DK19" s="289">
        <f t="shared" si="32"/>
        <v>100</v>
      </c>
    </row>
    <row r="20" spans="1:115" ht="112" customHeight="1">
      <c r="A20" s="291">
        <v>17</v>
      </c>
      <c r="B20" s="115">
        <v>18</v>
      </c>
      <c r="C20" s="34" t="s">
        <v>329</v>
      </c>
      <c r="D20" s="123" t="s">
        <v>413</v>
      </c>
      <c r="E20" s="190">
        <v>1</v>
      </c>
      <c r="F20" s="190">
        <v>1</v>
      </c>
      <c r="G20" s="73">
        <v>1</v>
      </c>
      <c r="H20" s="73">
        <v>1</v>
      </c>
      <c r="I20" s="73">
        <v>1</v>
      </c>
      <c r="J20" s="73">
        <v>0</v>
      </c>
      <c r="K20" s="73">
        <v>1</v>
      </c>
      <c r="L20" s="73">
        <v>1</v>
      </c>
      <c r="M20" s="73">
        <v>1</v>
      </c>
      <c r="N20" s="296">
        <v>1</v>
      </c>
      <c r="O20" s="73">
        <v>1</v>
      </c>
      <c r="P20" s="293">
        <v>1</v>
      </c>
      <c r="Q20" s="293">
        <v>1</v>
      </c>
      <c r="R20" s="293">
        <v>1</v>
      </c>
      <c r="S20" s="293">
        <v>1</v>
      </c>
      <c r="T20" s="293">
        <v>1</v>
      </c>
      <c r="U20" s="293">
        <v>1</v>
      </c>
      <c r="V20" s="293">
        <v>1</v>
      </c>
      <c r="W20" s="294">
        <f t="shared" si="0"/>
        <v>16</v>
      </c>
      <c r="X20" s="293">
        <v>1</v>
      </c>
      <c r="Y20" s="293">
        <v>1</v>
      </c>
      <c r="Z20" s="293">
        <v>1</v>
      </c>
      <c r="AA20" s="73">
        <v>1</v>
      </c>
      <c r="AB20" s="73">
        <v>1</v>
      </c>
      <c r="AC20" s="73">
        <v>1</v>
      </c>
      <c r="AD20" s="73">
        <v>1</v>
      </c>
      <c r="AE20" s="73">
        <v>1</v>
      </c>
      <c r="AF20" s="73">
        <v>1</v>
      </c>
      <c r="AG20" s="73">
        <v>1</v>
      </c>
      <c r="AH20" s="73">
        <v>0</v>
      </c>
      <c r="AI20" s="73">
        <v>1</v>
      </c>
      <c r="AJ20" s="73">
        <v>1</v>
      </c>
      <c r="AK20" s="73">
        <v>1</v>
      </c>
      <c r="AL20" s="73">
        <v>1</v>
      </c>
      <c r="AM20" s="73">
        <v>1</v>
      </c>
      <c r="AN20" s="73">
        <v>1</v>
      </c>
      <c r="AO20" s="73">
        <v>0</v>
      </c>
      <c r="AP20" s="73">
        <v>1</v>
      </c>
      <c r="AQ20" s="73">
        <v>1</v>
      </c>
      <c r="AR20" s="73">
        <v>1</v>
      </c>
      <c r="AS20" s="73">
        <v>1</v>
      </c>
      <c r="AT20" s="73">
        <v>1</v>
      </c>
      <c r="AU20" s="73">
        <v>1</v>
      </c>
      <c r="AV20" s="293">
        <v>1</v>
      </c>
      <c r="AW20" s="293">
        <v>0.66666666666666663</v>
      </c>
      <c r="AX20" s="73">
        <v>1</v>
      </c>
      <c r="AY20" s="73">
        <v>1</v>
      </c>
      <c r="AZ20" s="73">
        <v>1</v>
      </c>
      <c r="BA20" s="293">
        <v>1</v>
      </c>
      <c r="BB20" s="295">
        <f t="shared" si="1"/>
        <v>22.666666666666664</v>
      </c>
      <c r="BC20" s="382">
        <v>1</v>
      </c>
      <c r="BD20" s="376">
        <v>1</v>
      </c>
      <c r="BE20" s="73">
        <v>1</v>
      </c>
      <c r="BF20" s="73">
        <v>0.66666666666666663</v>
      </c>
      <c r="BG20" s="73">
        <v>1</v>
      </c>
      <c r="BH20" s="293">
        <v>1</v>
      </c>
      <c r="BI20" s="293">
        <v>1</v>
      </c>
      <c r="BJ20" s="293">
        <v>0.66666666666666663</v>
      </c>
      <c r="BK20" s="293">
        <v>1</v>
      </c>
      <c r="BL20" s="295">
        <f t="shared" si="2"/>
        <v>6.333333333333333</v>
      </c>
      <c r="BM20" s="293">
        <v>1</v>
      </c>
      <c r="BN20" s="293">
        <v>1</v>
      </c>
      <c r="BO20" s="293">
        <v>1</v>
      </c>
      <c r="BP20" s="293">
        <v>1</v>
      </c>
      <c r="BQ20" s="293">
        <v>1</v>
      </c>
      <c r="BR20" s="293">
        <v>1</v>
      </c>
      <c r="BS20" s="293">
        <v>1</v>
      </c>
      <c r="BT20" s="293">
        <v>1</v>
      </c>
      <c r="BU20" s="293">
        <v>1</v>
      </c>
      <c r="BV20" s="293">
        <v>1</v>
      </c>
      <c r="BW20" s="284">
        <f t="shared" si="3"/>
        <v>9</v>
      </c>
      <c r="BX20" s="285">
        <f t="shared" si="4"/>
        <v>2</v>
      </c>
      <c r="BY20" s="285">
        <f t="shared" si="5"/>
        <v>6</v>
      </c>
      <c r="BZ20" s="285">
        <f t="shared" si="6"/>
        <v>8</v>
      </c>
      <c r="CA20" s="286">
        <f t="shared" si="7"/>
        <v>94.117647058823536</v>
      </c>
      <c r="CB20" s="285">
        <f t="shared" si="8"/>
        <v>3</v>
      </c>
      <c r="CC20" s="285">
        <f t="shared" si="9"/>
        <v>2</v>
      </c>
      <c r="CD20" s="285">
        <f t="shared" si="10"/>
        <v>3</v>
      </c>
      <c r="CE20" s="285">
        <f t="shared" si="11"/>
        <v>5</v>
      </c>
      <c r="CF20" s="285">
        <f t="shared" si="12"/>
        <v>5</v>
      </c>
      <c r="CG20" s="285">
        <f t="shared" si="13"/>
        <v>4.6666666666666661</v>
      </c>
      <c r="CH20" s="286">
        <f t="shared" si="14"/>
        <v>90.666666666666657</v>
      </c>
      <c r="CI20" s="285">
        <f t="shared" si="15"/>
        <v>3.6666666666666665</v>
      </c>
      <c r="CJ20" s="285">
        <f t="shared" si="16"/>
        <v>2.6666666666666665</v>
      </c>
      <c r="CK20" s="286">
        <f t="shared" si="17"/>
        <v>90.476190476190467</v>
      </c>
      <c r="CL20" s="285">
        <f t="shared" si="18"/>
        <v>9</v>
      </c>
      <c r="CM20" s="286">
        <f t="shared" si="19"/>
        <v>100</v>
      </c>
      <c r="CN20" s="287">
        <f t="shared" si="20"/>
        <v>93.815126050420162</v>
      </c>
      <c r="CO20" s="288">
        <f t="shared" si="21"/>
        <v>100</v>
      </c>
      <c r="CP20" s="187">
        <f t="shared" si="22"/>
        <v>85.714285714285708</v>
      </c>
      <c r="CQ20" s="187">
        <f t="shared" si="23"/>
        <v>100</v>
      </c>
      <c r="CR20" s="231"/>
      <c r="CS20" s="231"/>
      <c r="CT20" s="187">
        <f t="shared" si="24"/>
        <v>100</v>
      </c>
      <c r="CU20" s="187">
        <f t="shared" si="25"/>
        <v>100</v>
      </c>
      <c r="CV20" s="187">
        <f t="shared" si="26"/>
        <v>75</v>
      </c>
      <c r="CW20" s="187">
        <f t="shared" si="27"/>
        <v>83.333333333333343</v>
      </c>
      <c r="CX20" s="187">
        <f t="shared" si="28"/>
        <v>100</v>
      </c>
      <c r="CY20" s="187">
        <f t="shared" si="29"/>
        <v>93.333333333333329</v>
      </c>
      <c r="CZ20" s="231"/>
      <c r="DA20" s="231"/>
      <c r="DB20" s="231"/>
      <c r="DC20" s="187">
        <f t="shared" si="30"/>
        <v>91.666666666666657</v>
      </c>
      <c r="DD20" s="187">
        <f t="shared" si="31"/>
        <v>88.888888888888886</v>
      </c>
      <c r="DE20" s="231"/>
      <c r="DF20" s="231"/>
      <c r="DG20" s="231"/>
      <c r="DH20" s="231"/>
      <c r="DI20" s="231"/>
      <c r="DJ20" s="231"/>
      <c r="DK20" s="289">
        <f t="shared" si="32"/>
        <v>100</v>
      </c>
    </row>
    <row r="21" spans="1:115" ht="28" customHeight="1">
      <c r="A21" s="291">
        <v>18</v>
      </c>
      <c r="B21" s="115">
        <v>19</v>
      </c>
      <c r="C21" s="34" t="s">
        <v>330</v>
      </c>
      <c r="D21" s="38" t="s">
        <v>318</v>
      </c>
      <c r="E21" s="190">
        <v>1</v>
      </c>
      <c r="F21" s="190">
        <v>1</v>
      </c>
      <c r="G21" s="73">
        <v>1</v>
      </c>
      <c r="H21" s="73">
        <v>1</v>
      </c>
      <c r="I21" s="73">
        <v>1</v>
      </c>
      <c r="J21" s="73">
        <v>1</v>
      </c>
      <c r="K21" s="73">
        <v>1</v>
      </c>
      <c r="L21" s="73">
        <v>0.66666666666666663</v>
      </c>
      <c r="M21" s="73">
        <v>1</v>
      </c>
      <c r="N21" s="73">
        <v>1</v>
      </c>
      <c r="O21" s="73">
        <v>1</v>
      </c>
      <c r="P21" s="293">
        <v>1</v>
      </c>
      <c r="Q21" s="293">
        <v>1</v>
      </c>
      <c r="R21" s="293">
        <v>1</v>
      </c>
      <c r="S21" s="293">
        <v>1</v>
      </c>
      <c r="T21" s="293">
        <v>1</v>
      </c>
      <c r="U21" s="293">
        <v>1</v>
      </c>
      <c r="V21" s="293">
        <v>1</v>
      </c>
      <c r="W21" s="294">
        <f t="shared" si="0"/>
        <v>16.666666666666668</v>
      </c>
      <c r="X21" s="293">
        <v>1</v>
      </c>
      <c r="Y21" s="293">
        <v>1</v>
      </c>
      <c r="Z21" s="293">
        <v>1</v>
      </c>
      <c r="AA21" s="73">
        <v>1</v>
      </c>
      <c r="AB21" s="73">
        <v>1</v>
      </c>
      <c r="AC21" s="73">
        <v>0.66666666666666663</v>
      </c>
      <c r="AD21" s="73">
        <v>1</v>
      </c>
      <c r="AE21" s="73">
        <v>1</v>
      </c>
      <c r="AF21" s="73">
        <v>1</v>
      </c>
      <c r="AG21" s="73">
        <v>1</v>
      </c>
      <c r="AH21" s="73">
        <v>0</v>
      </c>
      <c r="AI21" s="73">
        <v>1</v>
      </c>
      <c r="AJ21" s="73">
        <v>1</v>
      </c>
      <c r="AK21" s="73">
        <v>1</v>
      </c>
      <c r="AL21" s="73">
        <v>1</v>
      </c>
      <c r="AM21" s="73">
        <v>1</v>
      </c>
      <c r="AN21" s="73">
        <v>1</v>
      </c>
      <c r="AO21" s="73">
        <v>1</v>
      </c>
      <c r="AP21" s="73">
        <v>1</v>
      </c>
      <c r="AQ21" s="73">
        <v>1</v>
      </c>
      <c r="AR21" s="73">
        <v>1</v>
      </c>
      <c r="AS21" s="73">
        <v>1</v>
      </c>
      <c r="AT21" s="73">
        <v>1</v>
      </c>
      <c r="AU21" s="73">
        <v>0</v>
      </c>
      <c r="AV21" s="293">
        <v>1</v>
      </c>
      <c r="AW21" s="293">
        <v>0.66666666666666663</v>
      </c>
      <c r="AX21" s="377">
        <v>0.66666666666666663</v>
      </c>
      <c r="AY21" s="377">
        <v>0.66666666666666663</v>
      </c>
      <c r="AZ21" s="377">
        <v>1</v>
      </c>
      <c r="BA21" s="293">
        <v>1</v>
      </c>
      <c r="BB21" s="295">
        <f t="shared" si="1"/>
        <v>21.666666666666668</v>
      </c>
      <c r="BC21" s="382">
        <v>0</v>
      </c>
      <c r="BD21" s="376">
        <v>0.66666666666666663</v>
      </c>
      <c r="BE21" s="377">
        <v>0.66666666666666663</v>
      </c>
      <c r="BF21" s="377">
        <v>1</v>
      </c>
      <c r="BG21" s="377">
        <v>1</v>
      </c>
      <c r="BH21" s="293">
        <v>1</v>
      </c>
      <c r="BI21" s="293">
        <v>1</v>
      </c>
      <c r="BJ21" s="293">
        <v>0.66666666666666663</v>
      </c>
      <c r="BK21" s="293">
        <v>0.66666666666666663</v>
      </c>
      <c r="BL21" s="295">
        <f t="shared" si="2"/>
        <v>5.6666666666666661</v>
      </c>
      <c r="BM21" s="293">
        <v>1</v>
      </c>
      <c r="BN21" s="293">
        <v>1</v>
      </c>
      <c r="BO21" s="293">
        <v>1</v>
      </c>
      <c r="BP21" s="293">
        <v>1</v>
      </c>
      <c r="BQ21" s="293">
        <v>1</v>
      </c>
      <c r="BR21" s="293">
        <v>1</v>
      </c>
      <c r="BS21" s="293">
        <v>1</v>
      </c>
      <c r="BT21" s="293">
        <v>0.33333333333333331</v>
      </c>
      <c r="BU21" s="293">
        <v>0</v>
      </c>
      <c r="BV21" s="293">
        <v>0</v>
      </c>
      <c r="BW21" s="284">
        <f t="shared" si="3"/>
        <v>6.333333333333333</v>
      </c>
      <c r="BX21" s="285">
        <f t="shared" si="4"/>
        <v>2</v>
      </c>
      <c r="BY21" s="285">
        <f t="shared" si="5"/>
        <v>6.666666666666667</v>
      </c>
      <c r="BZ21" s="285">
        <f t="shared" si="6"/>
        <v>8</v>
      </c>
      <c r="CA21" s="286">
        <f t="shared" si="7"/>
        <v>98.039215686274517</v>
      </c>
      <c r="CB21" s="285">
        <f t="shared" si="8"/>
        <v>3</v>
      </c>
      <c r="CC21" s="285">
        <f t="shared" si="9"/>
        <v>1.6666666666666665</v>
      </c>
      <c r="CD21" s="285">
        <f t="shared" si="10"/>
        <v>3</v>
      </c>
      <c r="CE21" s="285">
        <f t="shared" si="11"/>
        <v>6</v>
      </c>
      <c r="CF21" s="285">
        <f t="shared" si="12"/>
        <v>4</v>
      </c>
      <c r="CG21" s="285">
        <f t="shared" si="13"/>
        <v>4</v>
      </c>
      <c r="CH21" s="286">
        <f t="shared" si="14"/>
        <v>86.666666666666657</v>
      </c>
      <c r="CI21" s="285">
        <f t="shared" si="15"/>
        <v>3.333333333333333</v>
      </c>
      <c r="CJ21" s="285">
        <f t="shared" si="16"/>
        <v>2.333333333333333</v>
      </c>
      <c r="CK21" s="286">
        <f t="shared" si="17"/>
        <v>80.952380952380949</v>
      </c>
      <c r="CL21" s="285">
        <f t="shared" si="18"/>
        <v>6.333333333333333</v>
      </c>
      <c r="CM21" s="286">
        <f t="shared" si="19"/>
        <v>70.370370370370367</v>
      </c>
      <c r="CN21" s="287">
        <f t="shared" si="20"/>
        <v>84.007158418923126</v>
      </c>
      <c r="CO21" s="288">
        <f t="shared" si="21"/>
        <v>100</v>
      </c>
      <c r="CP21" s="187">
        <f t="shared" si="22"/>
        <v>95.238095238095241</v>
      </c>
      <c r="CQ21" s="187">
        <f t="shared" si="23"/>
        <v>100</v>
      </c>
      <c r="CR21" s="231"/>
      <c r="CS21" s="231"/>
      <c r="CT21" s="187">
        <f t="shared" si="24"/>
        <v>100</v>
      </c>
      <c r="CU21" s="187">
        <f t="shared" si="25"/>
        <v>83.333333333333329</v>
      </c>
      <c r="CV21" s="187">
        <f t="shared" si="26"/>
        <v>75</v>
      </c>
      <c r="CW21" s="187">
        <f t="shared" si="27"/>
        <v>100</v>
      </c>
      <c r="CX21" s="187">
        <f t="shared" si="28"/>
        <v>80</v>
      </c>
      <c r="CY21" s="187">
        <f t="shared" si="29"/>
        <v>80</v>
      </c>
      <c r="CZ21" s="231"/>
      <c r="DA21" s="231"/>
      <c r="DB21" s="231"/>
      <c r="DC21" s="187">
        <f t="shared" si="30"/>
        <v>83.333333333333329</v>
      </c>
      <c r="DD21" s="187">
        <f t="shared" si="31"/>
        <v>77.777777777777771</v>
      </c>
      <c r="DE21" s="231"/>
      <c r="DF21" s="231"/>
      <c r="DG21" s="231"/>
      <c r="DH21" s="231"/>
      <c r="DI21" s="231"/>
      <c r="DJ21" s="231"/>
      <c r="DK21" s="289">
        <f t="shared" si="32"/>
        <v>70.370370370370367</v>
      </c>
    </row>
    <row r="22" spans="1:115" ht="28" customHeight="1">
      <c r="A22" s="291">
        <v>19</v>
      </c>
      <c r="B22" s="151">
        <v>20</v>
      </c>
      <c r="C22" s="34" t="s">
        <v>151</v>
      </c>
      <c r="D22" s="38" t="s">
        <v>152</v>
      </c>
      <c r="E22" s="33">
        <v>1</v>
      </c>
      <c r="F22" s="33">
        <v>1</v>
      </c>
      <c r="G22" s="73">
        <v>1</v>
      </c>
      <c r="H22" s="73">
        <v>0.66666666666666663</v>
      </c>
      <c r="I22" s="73">
        <v>0.66666666666666663</v>
      </c>
      <c r="J22" s="73">
        <v>0.66666666666666663</v>
      </c>
      <c r="K22" s="73">
        <v>1</v>
      </c>
      <c r="L22" s="73">
        <v>1</v>
      </c>
      <c r="M22" s="73">
        <v>1</v>
      </c>
      <c r="N22" s="73">
        <v>1</v>
      </c>
      <c r="O22" s="73">
        <v>1</v>
      </c>
      <c r="P22" s="293">
        <v>1</v>
      </c>
      <c r="Q22" s="293">
        <v>1</v>
      </c>
      <c r="R22" s="293">
        <v>1</v>
      </c>
      <c r="S22" s="293">
        <v>0.66666666666666663</v>
      </c>
      <c r="T22" s="293">
        <v>1</v>
      </c>
      <c r="U22" s="293">
        <v>1</v>
      </c>
      <c r="V22" s="293">
        <v>1</v>
      </c>
      <c r="W22" s="294">
        <f t="shared" si="0"/>
        <v>15.666666666666666</v>
      </c>
      <c r="X22" s="293">
        <v>1</v>
      </c>
      <c r="Y22" s="293">
        <v>1</v>
      </c>
      <c r="Z22" s="293">
        <v>1</v>
      </c>
      <c r="AA22" s="377">
        <v>1</v>
      </c>
      <c r="AB22" s="377">
        <v>1</v>
      </c>
      <c r="AC22" s="377">
        <v>1</v>
      </c>
      <c r="AD22" s="377">
        <v>1</v>
      </c>
      <c r="AE22" s="377">
        <v>1</v>
      </c>
      <c r="AF22" s="296">
        <v>1</v>
      </c>
      <c r="AG22" s="296">
        <v>0</v>
      </c>
      <c r="AH22" s="377">
        <v>0</v>
      </c>
      <c r="AI22" s="377">
        <v>1</v>
      </c>
      <c r="AJ22" s="377">
        <v>1</v>
      </c>
      <c r="AK22" s="377">
        <v>1</v>
      </c>
      <c r="AL22" s="377">
        <v>1</v>
      </c>
      <c r="AM22" s="377">
        <v>1</v>
      </c>
      <c r="AN22" s="377">
        <v>1</v>
      </c>
      <c r="AO22" s="377">
        <v>0</v>
      </c>
      <c r="AP22" s="377">
        <v>1</v>
      </c>
      <c r="AQ22" s="377">
        <v>1</v>
      </c>
      <c r="AR22" s="377">
        <v>1</v>
      </c>
      <c r="AS22" s="377">
        <v>1</v>
      </c>
      <c r="AT22" s="377">
        <v>1</v>
      </c>
      <c r="AU22" s="377">
        <v>1</v>
      </c>
      <c r="AV22" s="293">
        <v>1</v>
      </c>
      <c r="AW22" s="293">
        <v>1</v>
      </c>
      <c r="AX22" s="377">
        <v>1</v>
      </c>
      <c r="AY22" s="377">
        <v>1</v>
      </c>
      <c r="AZ22" s="377">
        <v>1</v>
      </c>
      <c r="BA22" s="293">
        <v>1</v>
      </c>
      <c r="BB22" s="295">
        <f t="shared" si="1"/>
        <v>22</v>
      </c>
      <c r="BC22" s="382">
        <v>1</v>
      </c>
      <c r="BD22" s="376">
        <v>1</v>
      </c>
      <c r="BE22" s="73">
        <v>1</v>
      </c>
      <c r="BF22" s="73">
        <v>0.66666666666666663</v>
      </c>
      <c r="BG22" s="377">
        <v>1</v>
      </c>
      <c r="BH22" s="293">
        <v>1</v>
      </c>
      <c r="BI22" s="293">
        <v>1</v>
      </c>
      <c r="BJ22" s="293">
        <v>0.66666666666666663</v>
      </c>
      <c r="BK22" s="293">
        <v>0.66666666666666663</v>
      </c>
      <c r="BL22" s="295">
        <f t="shared" si="2"/>
        <v>6</v>
      </c>
      <c r="BM22" s="293">
        <v>1</v>
      </c>
      <c r="BN22" s="293">
        <v>1</v>
      </c>
      <c r="BO22" s="293">
        <v>1</v>
      </c>
      <c r="BP22" s="293">
        <v>1</v>
      </c>
      <c r="BQ22" s="293">
        <v>1</v>
      </c>
      <c r="BR22" s="293">
        <v>1</v>
      </c>
      <c r="BS22" s="293">
        <v>1</v>
      </c>
      <c r="BT22" s="293">
        <v>0.33333333333333331</v>
      </c>
      <c r="BU22" s="293">
        <v>1</v>
      </c>
      <c r="BV22" s="293">
        <v>1</v>
      </c>
      <c r="BW22" s="284">
        <f t="shared" si="3"/>
        <v>8.3333333333333321</v>
      </c>
      <c r="BX22" s="285">
        <f t="shared" si="4"/>
        <v>2</v>
      </c>
      <c r="BY22" s="285">
        <f t="shared" si="5"/>
        <v>6</v>
      </c>
      <c r="BZ22" s="285">
        <f t="shared" si="6"/>
        <v>7.666666666666667</v>
      </c>
      <c r="CA22" s="286">
        <f t="shared" si="7"/>
        <v>92.156862745098039</v>
      </c>
      <c r="CB22" s="285">
        <f t="shared" si="8"/>
        <v>3</v>
      </c>
      <c r="CC22" s="285">
        <f t="shared" si="9"/>
        <v>2</v>
      </c>
      <c r="CD22" s="285">
        <f t="shared" si="10"/>
        <v>2</v>
      </c>
      <c r="CE22" s="285">
        <f t="shared" si="11"/>
        <v>5</v>
      </c>
      <c r="CF22" s="285">
        <f t="shared" si="12"/>
        <v>5</v>
      </c>
      <c r="CG22" s="285">
        <f t="shared" si="13"/>
        <v>5</v>
      </c>
      <c r="CH22" s="286">
        <f t="shared" si="14"/>
        <v>88</v>
      </c>
      <c r="CI22" s="285">
        <f t="shared" si="15"/>
        <v>3.6666666666666665</v>
      </c>
      <c r="CJ22" s="285">
        <f t="shared" si="16"/>
        <v>2.333333333333333</v>
      </c>
      <c r="CK22" s="286">
        <f t="shared" si="17"/>
        <v>85.714285714285708</v>
      </c>
      <c r="CL22" s="285">
        <f t="shared" si="18"/>
        <v>8.3333333333333321</v>
      </c>
      <c r="CM22" s="286">
        <f t="shared" si="19"/>
        <v>92.592592592592581</v>
      </c>
      <c r="CN22" s="287">
        <f t="shared" si="20"/>
        <v>89.615935262994071</v>
      </c>
      <c r="CO22" s="288">
        <f t="shared" si="21"/>
        <v>100</v>
      </c>
      <c r="CP22" s="187">
        <f t="shared" si="22"/>
        <v>85.714285714285708</v>
      </c>
      <c r="CQ22" s="187">
        <f t="shared" si="23"/>
        <v>95.833333333333343</v>
      </c>
      <c r="CR22" s="231"/>
      <c r="CS22" s="231"/>
      <c r="CT22" s="187">
        <f t="shared" si="24"/>
        <v>100</v>
      </c>
      <c r="CU22" s="187">
        <f t="shared" si="25"/>
        <v>100</v>
      </c>
      <c r="CV22" s="187">
        <f t="shared" si="26"/>
        <v>50</v>
      </c>
      <c r="CW22" s="187">
        <f t="shared" si="27"/>
        <v>83.333333333333343</v>
      </c>
      <c r="CX22" s="187">
        <f t="shared" si="28"/>
        <v>100</v>
      </c>
      <c r="CY22" s="187">
        <f t="shared" si="29"/>
        <v>100</v>
      </c>
      <c r="CZ22" s="231"/>
      <c r="DA22" s="231"/>
      <c r="DB22" s="231"/>
      <c r="DC22" s="187">
        <f t="shared" si="30"/>
        <v>91.666666666666657</v>
      </c>
      <c r="DD22" s="187">
        <f t="shared" si="31"/>
        <v>77.777777777777771</v>
      </c>
      <c r="DE22" s="231"/>
      <c r="DF22" s="231"/>
      <c r="DG22" s="231"/>
      <c r="DH22" s="231"/>
      <c r="DI22" s="231"/>
      <c r="DJ22" s="231"/>
      <c r="DK22" s="289">
        <f t="shared" si="32"/>
        <v>92.592592592592581</v>
      </c>
    </row>
    <row r="23" spans="1:115" ht="28" customHeight="1">
      <c r="A23" s="291">
        <v>20</v>
      </c>
      <c r="B23" s="115">
        <v>21</v>
      </c>
      <c r="C23" s="34" t="s">
        <v>331</v>
      </c>
      <c r="D23" s="38" t="s">
        <v>152</v>
      </c>
      <c r="E23" s="33">
        <v>1</v>
      </c>
      <c r="F23" s="33">
        <v>1</v>
      </c>
      <c r="G23" s="73">
        <v>1</v>
      </c>
      <c r="H23" s="73">
        <v>0.66666666666666663</v>
      </c>
      <c r="I23" s="73">
        <v>0.66666666666666663</v>
      </c>
      <c r="J23" s="73">
        <v>0.66666666666666663</v>
      </c>
      <c r="K23" s="73">
        <v>1</v>
      </c>
      <c r="L23" s="73">
        <v>1</v>
      </c>
      <c r="M23" s="73">
        <v>1</v>
      </c>
      <c r="N23" s="73">
        <v>1</v>
      </c>
      <c r="O23" s="73">
        <v>1</v>
      </c>
      <c r="P23" s="293">
        <v>1</v>
      </c>
      <c r="Q23" s="293">
        <v>1</v>
      </c>
      <c r="R23" s="293">
        <v>1</v>
      </c>
      <c r="S23" s="293">
        <v>1</v>
      </c>
      <c r="T23" s="293">
        <v>1</v>
      </c>
      <c r="U23" s="293">
        <v>1</v>
      </c>
      <c r="V23" s="293">
        <v>1</v>
      </c>
      <c r="W23" s="294">
        <f t="shared" si="0"/>
        <v>16</v>
      </c>
      <c r="X23" s="293">
        <v>1</v>
      </c>
      <c r="Y23" s="293">
        <v>1</v>
      </c>
      <c r="Z23" s="293">
        <v>1</v>
      </c>
      <c r="AA23" s="377">
        <v>1</v>
      </c>
      <c r="AB23" s="377">
        <v>0.66666666666666663</v>
      </c>
      <c r="AC23" s="377">
        <v>0.66666666666666663</v>
      </c>
      <c r="AD23" s="377">
        <v>1</v>
      </c>
      <c r="AE23" s="377">
        <v>1</v>
      </c>
      <c r="AF23" s="377">
        <v>1</v>
      </c>
      <c r="AG23" s="377">
        <v>0</v>
      </c>
      <c r="AH23" s="377">
        <v>0</v>
      </c>
      <c r="AI23" s="377">
        <v>1</v>
      </c>
      <c r="AJ23" s="377">
        <v>0.66666666666666663</v>
      </c>
      <c r="AK23" s="377">
        <v>1</v>
      </c>
      <c r="AL23" s="377">
        <v>1</v>
      </c>
      <c r="AM23" s="377">
        <v>1</v>
      </c>
      <c r="AN23" s="377">
        <v>0</v>
      </c>
      <c r="AO23" s="377">
        <v>0</v>
      </c>
      <c r="AP23" s="377">
        <v>1</v>
      </c>
      <c r="AQ23" s="377">
        <v>1</v>
      </c>
      <c r="AR23" s="377">
        <v>1</v>
      </c>
      <c r="AS23" s="377">
        <v>1</v>
      </c>
      <c r="AT23" s="377">
        <v>1</v>
      </c>
      <c r="AU23" s="377">
        <v>1</v>
      </c>
      <c r="AV23" s="293">
        <v>1</v>
      </c>
      <c r="AW23" s="293">
        <v>1</v>
      </c>
      <c r="AX23" s="377">
        <v>1</v>
      </c>
      <c r="AY23" s="377">
        <v>1</v>
      </c>
      <c r="AZ23" s="377">
        <v>1</v>
      </c>
      <c r="BA23" s="293">
        <v>1</v>
      </c>
      <c r="BB23" s="295">
        <f t="shared" si="1"/>
        <v>19.999999999999996</v>
      </c>
      <c r="BC23" s="382">
        <v>1</v>
      </c>
      <c r="BD23" s="293">
        <v>1</v>
      </c>
      <c r="BE23" s="377">
        <v>1</v>
      </c>
      <c r="BF23" s="377">
        <v>0.66666666666666663</v>
      </c>
      <c r="BG23" s="377">
        <v>1</v>
      </c>
      <c r="BH23" s="293">
        <v>1</v>
      </c>
      <c r="BI23" s="293">
        <v>1</v>
      </c>
      <c r="BJ23" s="293">
        <v>0.66666666666666663</v>
      </c>
      <c r="BK23" s="293">
        <v>0.66666666666666663</v>
      </c>
      <c r="BL23" s="295">
        <f t="shared" si="2"/>
        <v>6</v>
      </c>
      <c r="BM23" s="293">
        <v>1</v>
      </c>
      <c r="BN23" s="293">
        <v>1</v>
      </c>
      <c r="BO23" s="293">
        <v>1</v>
      </c>
      <c r="BP23" s="293">
        <v>1</v>
      </c>
      <c r="BQ23" s="293">
        <v>1</v>
      </c>
      <c r="BR23" s="293">
        <v>1</v>
      </c>
      <c r="BS23" s="293">
        <v>1</v>
      </c>
      <c r="BT23" s="293">
        <v>0.33333333333333331</v>
      </c>
      <c r="BU23" s="293">
        <v>1</v>
      </c>
      <c r="BV23" s="293">
        <v>1</v>
      </c>
      <c r="BW23" s="284">
        <f t="shared" si="3"/>
        <v>8.3333333333333321</v>
      </c>
      <c r="BX23" s="285">
        <f t="shared" si="4"/>
        <v>2</v>
      </c>
      <c r="BY23" s="285">
        <f t="shared" si="5"/>
        <v>6</v>
      </c>
      <c r="BZ23" s="285">
        <f t="shared" si="6"/>
        <v>8</v>
      </c>
      <c r="CA23" s="286">
        <f t="shared" si="7"/>
        <v>94.117647058823536</v>
      </c>
      <c r="CB23" s="285">
        <f t="shared" si="8"/>
        <v>3</v>
      </c>
      <c r="CC23" s="285">
        <f t="shared" si="9"/>
        <v>1.3333333333333333</v>
      </c>
      <c r="CD23" s="285">
        <f t="shared" si="10"/>
        <v>2</v>
      </c>
      <c r="CE23" s="285">
        <f t="shared" si="11"/>
        <v>3.6666666666666665</v>
      </c>
      <c r="CF23" s="285">
        <f t="shared" si="12"/>
        <v>5</v>
      </c>
      <c r="CG23" s="285">
        <f t="shared" si="13"/>
        <v>5</v>
      </c>
      <c r="CH23" s="286">
        <f t="shared" si="14"/>
        <v>80</v>
      </c>
      <c r="CI23" s="285">
        <f t="shared" si="15"/>
        <v>3.6666666666666665</v>
      </c>
      <c r="CJ23" s="285">
        <f t="shared" si="16"/>
        <v>2.333333333333333</v>
      </c>
      <c r="CK23" s="286">
        <f t="shared" si="17"/>
        <v>85.714285714285708</v>
      </c>
      <c r="CL23" s="285">
        <f t="shared" si="18"/>
        <v>8.3333333333333321</v>
      </c>
      <c r="CM23" s="286">
        <f t="shared" si="19"/>
        <v>92.592592592592581</v>
      </c>
      <c r="CN23" s="287">
        <f t="shared" si="20"/>
        <v>88.106131341425453</v>
      </c>
      <c r="CO23" s="288">
        <f t="shared" si="21"/>
        <v>100</v>
      </c>
      <c r="CP23" s="187">
        <f t="shared" si="22"/>
        <v>85.714285714285708</v>
      </c>
      <c r="CQ23" s="187">
        <f t="shared" si="23"/>
        <v>100</v>
      </c>
      <c r="CR23" s="231"/>
      <c r="CS23" s="231"/>
      <c r="CT23" s="187">
        <f t="shared" si="24"/>
        <v>100</v>
      </c>
      <c r="CU23" s="187">
        <f t="shared" si="25"/>
        <v>66.666666666666657</v>
      </c>
      <c r="CV23" s="187">
        <f t="shared" si="26"/>
        <v>50</v>
      </c>
      <c r="CW23" s="187">
        <f t="shared" si="27"/>
        <v>61.111111111111107</v>
      </c>
      <c r="CX23" s="187">
        <f t="shared" si="28"/>
        <v>100</v>
      </c>
      <c r="CY23" s="187">
        <f t="shared" si="29"/>
        <v>100</v>
      </c>
      <c r="CZ23" s="231"/>
      <c r="DA23" s="231"/>
      <c r="DB23" s="231"/>
      <c r="DC23" s="187">
        <f t="shared" si="30"/>
        <v>91.666666666666657</v>
      </c>
      <c r="DD23" s="187">
        <f t="shared" si="31"/>
        <v>77.777777777777771</v>
      </c>
      <c r="DE23" s="231"/>
      <c r="DF23" s="231"/>
      <c r="DG23" s="231"/>
      <c r="DH23" s="231"/>
      <c r="DI23" s="231"/>
      <c r="DJ23" s="231"/>
      <c r="DK23" s="289">
        <f t="shared" si="32"/>
        <v>92.592592592592581</v>
      </c>
    </row>
    <row r="24" spans="1:115" ht="70" customHeight="1">
      <c r="A24" s="291">
        <v>21</v>
      </c>
      <c r="B24" s="115">
        <v>22</v>
      </c>
      <c r="C24" s="34" t="s">
        <v>332</v>
      </c>
      <c r="D24" s="38" t="s">
        <v>152</v>
      </c>
      <c r="E24" s="33">
        <v>1</v>
      </c>
      <c r="F24" s="33">
        <v>1</v>
      </c>
      <c r="G24" s="73">
        <v>1</v>
      </c>
      <c r="H24" s="73">
        <v>0.66666666666666663</v>
      </c>
      <c r="I24" s="73">
        <v>0.66666666666666663</v>
      </c>
      <c r="J24" s="73">
        <v>0.66666666666666663</v>
      </c>
      <c r="K24" s="73">
        <v>1</v>
      </c>
      <c r="L24" s="73">
        <v>1</v>
      </c>
      <c r="M24" s="73">
        <v>1</v>
      </c>
      <c r="N24" s="73">
        <v>1</v>
      </c>
      <c r="O24" s="73">
        <v>1</v>
      </c>
      <c r="P24" s="293">
        <v>1</v>
      </c>
      <c r="Q24" s="293">
        <v>1</v>
      </c>
      <c r="R24" s="293">
        <v>1</v>
      </c>
      <c r="S24" s="293">
        <v>1</v>
      </c>
      <c r="T24" s="293">
        <v>1</v>
      </c>
      <c r="U24" s="293">
        <v>1</v>
      </c>
      <c r="V24" s="293">
        <v>1</v>
      </c>
      <c r="W24" s="294">
        <f t="shared" si="0"/>
        <v>16</v>
      </c>
      <c r="X24" s="293">
        <v>1</v>
      </c>
      <c r="Y24" s="293">
        <v>1</v>
      </c>
      <c r="Z24" s="293">
        <v>1</v>
      </c>
      <c r="AA24" s="377">
        <v>1</v>
      </c>
      <c r="AB24" s="377">
        <v>0.66666666666666663</v>
      </c>
      <c r="AC24" s="377">
        <v>0.66666666666666663</v>
      </c>
      <c r="AD24" s="377">
        <v>1</v>
      </c>
      <c r="AE24" s="377">
        <v>1</v>
      </c>
      <c r="AF24" s="377">
        <v>1</v>
      </c>
      <c r="AG24" s="377">
        <v>0</v>
      </c>
      <c r="AH24" s="377">
        <v>0</v>
      </c>
      <c r="AI24" s="377">
        <v>1</v>
      </c>
      <c r="AJ24" s="73">
        <v>0.66666666666666663</v>
      </c>
      <c r="AK24" s="73">
        <v>1</v>
      </c>
      <c r="AL24" s="73">
        <v>1</v>
      </c>
      <c r="AM24" s="73">
        <v>1</v>
      </c>
      <c r="AN24" s="377">
        <v>0</v>
      </c>
      <c r="AO24" s="73">
        <v>0</v>
      </c>
      <c r="AP24" s="377">
        <v>1</v>
      </c>
      <c r="AQ24" s="377">
        <v>1</v>
      </c>
      <c r="AR24" s="377">
        <v>1</v>
      </c>
      <c r="AS24" s="377">
        <v>1</v>
      </c>
      <c r="AT24" s="377">
        <v>1</v>
      </c>
      <c r="AU24" s="377">
        <v>1</v>
      </c>
      <c r="AV24" s="293">
        <v>1</v>
      </c>
      <c r="AW24" s="293">
        <v>1</v>
      </c>
      <c r="AX24" s="377">
        <v>1</v>
      </c>
      <c r="AY24" s="377">
        <v>1</v>
      </c>
      <c r="AZ24" s="377">
        <v>1</v>
      </c>
      <c r="BA24" s="293">
        <v>1</v>
      </c>
      <c r="BB24" s="295">
        <f t="shared" si="1"/>
        <v>19.999999999999996</v>
      </c>
      <c r="BC24" s="382">
        <v>1</v>
      </c>
      <c r="BD24" s="293">
        <v>1</v>
      </c>
      <c r="BE24" s="377">
        <v>1</v>
      </c>
      <c r="BF24" s="377">
        <v>0.66666666666666663</v>
      </c>
      <c r="BG24" s="377">
        <v>1</v>
      </c>
      <c r="BH24" s="293">
        <v>1</v>
      </c>
      <c r="BI24" s="293">
        <v>1</v>
      </c>
      <c r="BJ24" s="293">
        <v>0.66666666666666663</v>
      </c>
      <c r="BK24" s="293">
        <v>0.66666666666666663</v>
      </c>
      <c r="BL24" s="295">
        <f t="shared" si="2"/>
        <v>6</v>
      </c>
      <c r="BM24" s="293">
        <v>1</v>
      </c>
      <c r="BN24" s="293">
        <v>1</v>
      </c>
      <c r="BO24" s="293">
        <v>1</v>
      </c>
      <c r="BP24" s="293">
        <v>1</v>
      </c>
      <c r="BQ24" s="293">
        <v>1</v>
      </c>
      <c r="BR24" s="293">
        <v>1</v>
      </c>
      <c r="BS24" s="293">
        <v>1</v>
      </c>
      <c r="BT24" s="293">
        <v>0.33333333333333331</v>
      </c>
      <c r="BU24" s="293">
        <v>1</v>
      </c>
      <c r="BV24" s="293">
        <v>1</v>
      </c>
      <c r="BW24" s="284">
        <f t="shared" si="3"/>
        <v>8.3333333333333321</v>
      </c>
      <c r="BX24" s="285">
        <f t="shared" si="4"/>
        <v>2</v>
      </c>
      <c r="BY24" s="285">
        <f t="shared" si="5"/>
        <v>6</v>
      </c>
      <c r="BZ24" s="285">
        <f t="shared" si="6"/>
        <v>8</v>
      </c>
      <c r="CA24" s="286">
        <f t="shared" si="7"/>
        <v>94.117647058823536</v>
      </c>
      <c r="CB24" s="285">
        <f t="shared" si="8"/>
        <v>3</v>
      </c>
      <c r="CC24" s="285">
        <f t="shared" si="9"/>
        <v>1.3333333333333333</v>
      </c>
      <c r="CD24" s="285">
        <f t="shared" si="10"/>
        <v>2</v>
      </c>
      <c r="CE24" s="285">
        <f t="shared" si="11"/>
        <v>3.6666666666666665</v>
      </c>
      <c r="CF24" s="285">
        <f t="shared" si="12"/>
        <v>5</v>
      </c>
      <c r="CG24" s="285">
        <f t="shared" si="13"/>
        <v>5</v>
      </c>
      <c r="CH24" s="286">
        <f t="shared" si="14"/>
        <v>80</v>
      </c>
      <c r="CI24" s="285">
        <f t="shared" si="15"/>
        <v>3.6666666666666665</v>
      </c>
      <c r="CJ24" s="285">
        <f t="shared" si="16"/>
        <v>2.333333333333333</v>
      </c>
      <c r="CK24" s="286">
        <f t="shared" si="17"/>
        <v>85.714285714285708</v>
      </c>
      <c r="CL24" s="285">
        <f t="shared" si="18"/>
        <v>8.3333333333333321</v>
      </c>
      <c r="CM24" s="286">
        <f t="shared" si="19"/>
        <v>92.592592592592581</v>
      </c>
      <c r="CN24" s="287">
        <f t="shared" si="20"/>
        <v>88.106131341425453</v>
      </c>
      <c r="CO24" s="288">
        <f t="shared" si="21"/>
        <v>100</v>
      </c>
      <c r="CP24" s="187">
        <f t="shared" si="22"/>
        <v>85.714285714285708</v>
      </c>
      <c r="CQ24" s="187">
        <f t="shared" si="23"/>
        <v>100</v>
      </c>
      <c r="CR24" s="231"/>
      <c r="CS24" s="231"/>
      <c r="CT24" s="187">
        <f t="shared" si="24"/>
        <v>100</v>
      </c>
      <c r="CU24" s="187">
        <f t="shared" si="25"/>
        <v>66.666666666666657</v>
      </c>
      <c r="CV24" s="187">
        <f t="shared" si="26"/>
        <v>50</v>
      </c>
      <c r="CW24" s="187">
        <f t="shared" si="27"/>
        <v>61.111111111111107</v>
      </c>
      <c r="CX24" s="187">
        <f t="shared" si="28"/>
        <v>100</v>
      </c>
      <c r="CY24" s="187">
        <f t="shared" si="29"/>
        <v>100</v>
      </c>
      <c r="CZ24" s="231"/>
      <c r="DA24" s="231"/>
      <c r="DB24" s="231"/>
      <c r="DC24" s="187">
        <f t="shared" si="30"/>
        <v>91.666666666666657</v>
      </c>
      <c r="DD24" s="187">
        <f t="shared" si="31"/>
        <v>77.777777777777771</v>
      </c>
      <c r="DE24" s="231"/>
      <c r="DF24" s="231"/>
      <c r="DG24" s="231"/>
      <c r="DH24" s="231"/>
      <c r="DI24" s="231"/>
      <c r="DJ24" s="231"/>
      <c r="DK24" s="289">
        <f t="shared" si="32"/>
        <v>92.592592592592581</v>
      </c>
    </row>
    <row r="25" spans="1:115" ht="42" customHeight="1">
      <c r="A25" s="291">
        <v>22</v>
      </c>
      <c r="B25" s="115">
        <v>23</v>
      </c>
      <c r="C25" s="119" t="s">
        <v>333</v>
      </c>
      <c r="D25" s="38" t="s">
        <v>175</v>
      </c>
      <c r="E25" s="190">
        <v>1</v>
      </c>
      <c r="F25" s="190">
        <v>1</v>
      </c>
      <c r="G25" s="73">
        <v>1</v>
      </c>
      <c r="H25" s="73">
        <v>1</v>
      </c>
      <c r="I25" s="73">
        <v>1</v>
      </c>
      <c r="J25" s="73">
        <v>0</v>
      </c>
      <c r="K25" s="73">
        <v>1</v>
      </c>
      <c r="L25" s="73">
        <v>1</v>
      </c>
      <c r="M25" s="73">
        <v>1</v>
      </c>
      <c r="N25" s="73">
        <v>0.66666666666666663</v>
      </c>
      <c r="O25" s="73">
        <v>1</v>
      </c>
      <c r="P25" s="293">
        <v>1</v>
      </c>
      <c r="Q25" s="293">
        <v>1</v>
      </c>
      <c r="R25" s="293">
        <v>1</v>
      </c>
      <c r="S25" s="293">
        <v>1</v>
      </c>
      <c r="T25" s="293">
        <v>1</v>
      </c>
      <c r="U25" s="293">
        <v>1</v>
      </c>
      <c r="V25" s="293">
        <v>1</v>
      </c>
      <c r="W25" s="294">
        <f t="shared" si="0"/>
        <v>15.666666666666668</v>
      </c>
      <c r="X25" s="293">
        <v>1</v>
      </c>
      <c r="Y25" s="293">
        <v>1</v>
      </c>
      <c r="Z25" s="293">
        <v>1</v>
      </c>
      <c r="AA25" s="376">
        <v>1</v>
      </c>
      <c r="AB25" s="376">
        <v>1</v>
      </c>
      <c r="AC25" s="376">
        <v>1</v>
      </c>
      <c r="AD25" s="376">
        <v>1</v>
      </c>
      <c r="AE25" s="376">
        <v>1</v>
      </c>
      <c r="AF25" s="376">
        <v>1</v>
      </c>
      <c r="AG25" s="376">
        <v>0.66666666666666663</v>
      </c>
      <c r="AH25" s="376">
        <v>0</v>
      </c>
      <c r="AI25" s="376">
        <v>1</v>
      </c>
      <c r="AJ25" s="376">
        <v>1</v>
      </c>
      <c r="AK25" s="376">
        <v>1</v>
      </c>
      <c r="AL25" s="376">
        <v>1</v>
      </c>
      <c r="AM25" s="376">
        <v>1</v>
      </c>
      <c r="AN25" s="376">
        <v>1</v>
      </c>
      <c r="AO25" s="376">
        <v>1</v>
      </c>
      <c r="AP25" s="376">
        <v>1</v>
      </c>
      <c r="AQ25" s="376">
        <v>1</v>
      </c>
      <c r="AR25" s="376">
        <v>1</v>
      </c>
      <c r="AS25" s="376">
        <v>1</v>
      </c>
      <c r="AT25" s="376">
        <v>1</v>
      </c>
      <c r="AU25" s="376">
        <v>0.66666666666666663</v>
      </c>
      <c r="AV25" s="293">
        <v>1</v>
      </c>
      <c r="AW25" s="293">
        <v>1</v>
      </c>
      <c r="AX25" s="73">
        <v>1</v>
      </c>
      <c r="AY25" s="73">
        <v>1</v>
      </c>
      <c r="AZ25" s="73">
        <v>1</v>
      </c>
      <c r="BA25" s="376">
        <v>1</v>
      </c>
      <c r="BB25" s="295">
        <f t="shared" si="1"/>
        <v>23.333333333333332</v>
      </c>
      <c r="BC25" s="382">
        <v>1</v>
      </c>
      <c r="BD25" s="376">
        <v>1</v>
      </c>
      <c r="BE25" s="377">
        <v>1</v>
      </c>
      <c r="BF25" s="377">
        <v>1</v>
      </c>
      <c r="BG25" s="377">
        <v>0</v>
      </c>
      <c r="BH25" s="293">
        <v>1</v>
      </c>
      <c r="BI25" s="293">
        <v>1</v>
      </c>
      <c r="BJ25" s="293">
        <v>1</v>
      </c>
      <c r="BK25" s="293">
        <v>1</v>
      </c>
      <c r="BL25" s="295">
        <f t="shared" si="2"/>
        <v>6</v>
      </c>
      <c r="BM25" s="293">
        <v>1</v>
      </c>
      <c r="BN25" s="293">
        <v>1</v>
      </c>
      <c r="BO25" s="293">
        <v>1</v>
      </c>
      <c r="BP25" s="293">
        <v>1</v>
      </c>
      <c r="BQ25" s="293">
        <v>1</v>
      </c>
      <c r="BR25" s="293">
        <v>1</v>
      </c>
      <c r="BS25" s="293">
        <v>1</v>
      </c>
      <c r="BT25" s="293">
        <v>1</v>
      </c>
      <c r="BU25" s="293">
        <v>1</v>
      </c>
      <c r="BV25" s="293">
        <v>1</v>
      </c>
      <c r="BW25" s="284">
        <f t="shared" si="3"/>
        <v>9</v>
      </c>
      <c r="BX25" s="285">
        <f t="shared" si="4"/>
        <v>2</v>
      </c>
      <c r="BY25" s="285">
        <f t="shared" si="5"/>
        <v>5.666666666666667</v>
      </c>
      <c r="BZ25" s="285">
        <f t="shared" si="6"/>
        <v>8</v>
      </c>
      <c r="CA25" s="286">
        <f t="shared" si="7"/>
        <v>92.156862745098039</v>
      </c>
      <c r="CB25" s="285">
        <f t="shared" si="8"/>
        <v>3</v>
      </c>
      <c r="CC25" s="285">
        <f t="shared" si="9"/>
        <v>2</v>
      </c>
      <c r="CD25" s="285">
        <f t="shared" si="10"/>
        <v>2.6666666666666665</v>
      </c>
      <c r="CE25" s="285">
        <f t="shared" si="11"/>
        <v>6</v>
      </c>
      <c r="CF25" s="285">
        <f t="shared" si="12"/>
        <v>4.666666666666667</v>
      </c>
      <c r="CG25" s="285">
        <f t="shared" si="13"/>
        <v>5</v>
      </c>
      <c r="CH25" s="286">
        <f t="shared" si="14"/>
        <v>93.333333333333314</v>
      </c>
      <c r="CI25" s="285">
        <f t="shared" si="15"/>
        <v>3</v>
      </c>
      <c r="CJ25" s="285">
        <f t="shared" si="16"/>
        <v>3</v>
      </c>
      <c r="CK25" s="286">
        <f t="shared" si="17"/>
        <v>85.714285714285708</v>
      </c>
      <c r="CL25" s="285">
        <f t="shared" si="18"/>
        <v>9</v>
      </c>
      <c r="CM25" s="286">
        <f t="shared" si="19"/>
        <v>100</v>
      </c>
      <c r="CN25" s="287">
        <f t="shared" si="20"/>
        <v>92.801120448179262</v>
      </c>
      <c r="CO25" s="288">
        <f t="shared" si="21"/>
        <v>100</v>
      </c>
      <c r="CP25" s="187">
        <f t="shared" si="22"/>
        <v>80.952380952380949</v>
      </c>
      <c r="CQ25" s="187">
        <f t="shared" si="23"/>
        <v>100</v>
      </c>
      <c r="CR25" s="231"/>
      <c r="CS25" s="231"/>
      <c r="CT25" s="187">
        <f t="shared" si="24"/>
        <v>100</v>
      </c>
      <c r="CU25" s="187">
        <f t="shared" si="25"/>
        <v>100</v>
      </c>
      <c r="CV25" s="187">
        <f t="shared" si="26"/>
        <v>66.666666666666657</v>
      </c>
      <c r="CW25" s="187">
        <f t="shared" si="27"/>
        <v>100</v>
      </c>
      <c r="CX25" s="187">
        <f t="shared" si="28"/>
        <v>93.333333333333329</v>
      </c>
      <c r="CY25" s="187">
        <f t="shared" si="29"/>
        <v>100</v>
      </c>
      <c r="CZ25" s="231"/>
      <c r="DA25" s="231"/>
      <c r="DB25" s="231"/>
      <c r="DC25" s="187">
        <f t="shared" si="30"/>
        <v>75</v>
      </c>
      <c r="DD25" s="187">
        <f t="shared" si="31"/>
        <v>100</v>
      </c>
      <c r="DE25" s="231"/>
      <c r="DF25" s="231"/>
      <c r="DG25" s="231"/>
      <c r="DH25" s="231"/>
      <c r="DI25" s="231"/>
      <c r="DJ25" s="231"/>
      <c r="DK25" s="289">
        <f t="shared" si="32"/>
        <v>100</v>
      </c>
    </row>
    <row r="26" spans="1:115" ht="42" customHeight="1">
      <c r="A26" s="291">
        <v>23</v>
      </c>
      <c r="B26" s="115">
        <v>24</v>
      </c>
      <c r="C26" s="119" t="s">
        <v>334</v>
      </c>
      <c r="D26" s="123" t="s">
        <v>413</v>
      </c>
      <c r="E26" s="33">
        <v>1</v>
      </c>
      <c r="F26" s="33">
        <v>1</v>
      </c>
      <c r="G26" s="73">
        <v>1</v>
      </c>
      <c r="H26" s="73">
        <v>0.66666666666666663</v>
      </c>
      <c r="I26" s="73">
        <v>1</v>
      </c>
      <c r="J26" s="73">
        <v>0.33333333333333331</v>
      </c>
      <c r="K26" s="73">
        <v>1</v>
      </c>
      <c r="L26" s="73">
        <v>1</v>
      </c>
      <c r="M26" s="73">
        <v>1</v>
      </c>
      <c r="N26" s="73">
        <v>1</v>
      </c>
      <c r="O26" s="73">
        <v>1</v>
      </c>
      <c r="P26" s="293">
        <v>1</v>
      </c>
      <c r="Q26" s="293">
        <v>1</v>
      </c>
      <c r="R26" s="293">
        <v>1</v>
      </c>
      <c r="S26" s="293">
        <v>0</v>
      </c>
      <c r="T26" s="293">
        <v>1</v>
      </c>
      <c r="U26" s="293">
        <v>1</v>
      </c>
      <c r="V26" s="293">
        <v>1</v>
      </c>
      <c r="W26" s="294">
        <f t="shared" si="0"/>
        <v>15</v>
      </c>
      <c r="X26" s="293">
        <v>1</v>
      </c>
      <c r="Y26" s="293">
        <v>1</v>
      </c>
      <c r="Z26" s="293">
        <v>1</v>
      </c>
      <c r="AA26" s="376">
        <v>1</v>
      </c>
      <c r="AB26" s="376">
        <v>1</v>
      </c>
      <c r="AC26" s="376">
        <v>0.66666666666666663</v>
      </c>
      <c r="AD26" s="376">
        <v>1</v>
      </c>
      <c r="AE26" s="376">
        <v>1</v>
      </c>
      <c r="AF26" s="376">
        <v>0</v>
      </c>
      <c r="AG26" s="376">
        <v>0</v>
      </c>
      <c r="AH26" s="376">
        <v>0</v>
      </c>
      <c r="AI26" s="376">
        <v>1</v>
      </c>
      <c r="AJ26" s="376">
        <v>1</v>
      </c>
      <c r="AK26" s="376">
        <v>1</v>
      </c>
      <c r="AL26" s="376">
        <v>1</v>
      </c>
      <c r="AM26" s="376">
        <v>1</v>
      </c>
      <c r="AN26" s="376">
        <v>1</v>
      </c>
      <c r="AO26" s="376">
        <v>0</v>
      </c>
      <c r="AP26" s="376">
        <v>1</v>
      </c>
      <c r="AQ26" s="376">
        <v>1</v>
      </c>
      <c r="AR26" s="376">
        <v>1</v>
      </c>
      <c r="AS26" s="376">
        <v>1</v>
      </c>
      <c r="AT26" s="376">
        <v>0</v>
      </c>
      <c r="AU26" s="376">
        <v>0</v>
      </c>
      <c r="AV26" s="293">
        <v>1</v>
      </c>
      <c r="AW26" s="293">
        <v>1</v>
      </c>
      <c r="AX26" s="376">
        <v>1</v>
      </c>
      <c r="AY26" s="376">
        <v>1</v>
      </c>
      <c r="AZ26" s="376">
        <v>1</v>
      </c>
      <c r="BA26" s="293">
        <v>1</v>
      </c>
      <c r="BB26" s="295">
        <f t="shared" si="1"/>
        <v>18.666666666666668</v>
      </c>
      <c r="BC26" s="382">
        <v>1</v>
      </c>
      <c r="BD26" s="293">
        <v>1</v>
      </c>
      <c r="BE26" s="73">
        <v>1</v>
      </c>
      <c r="BF26" s="73">
        <v>0.66666666666666663</v>
      </c>
      <c r="BG26" s="73">
        <v>1</v>
      </c>
      <c r="BH26" s="293">
        <v>1</v>
      </c>
      <c r="BI26" s="293">
        <v>1</v>
      </c>
      <c r="BJ26" s="293">
        <v>0.66666666666666663</v>
      </c>
      <c r="BK26" s="293">
        <v>0.66666666666666663</v>
      </c>
      <c r="BL26" s="295">
        <f t="shared" si="2"/>
        <v>6</v>
      </c>
      <c r="BM26" s="293">
        <v>1</v>
      </c>
      <c r="BN26" s="293">
        <v>1</v>
      </c>
      <c r="BO26" s="293">
        <v>1</v>
      </c>
      <c r="BP26" s="293">
        <v>1</v>
      </c>
      <c r="BQ26" s="293">
        <v>0</v>
      </c>
      <c r="BR26" s="293">
        <v>1</v>
      </c>
      <c r="BS26" s="293">
        <v>0.66666666666666663</v>
      </c>
      <c r="BT26" s="293">
        <v>1</v>
      </c>
      <c r="BU26" s="293">
        <v>0</v>
      </c>
      <c r="BV26" s="293">
        <v>0</v>
      </c>
      <c r="BW26" s="284">
        <f t="shared" si="3"/>
        <v>5.6666666666666661</v>
      </c>
      <c r="BX26" s="285">
        <f t="shared" si="4"/>
        <v>2</v>
      </c>
      <c r="BY26" s="285">
        <f t="shared" si="5"/>
        <v>6</v>
      </c>
      <c r="BZ26" s="285">
        <f t="shared" si="6"/>
        <v>7</v>
      </c>
      <c r="CA26" s="286">
        <f t="shared" si="7"/>
        <v>88.235294117647058</v>
      </c>
      <c r="CB26" s="285">
        <f t="shared" si="8"/>
        <v>3</v>
      </c>
      <c r="CC26" s="285">
        <f t="shared" si="9"/>
        <v>1.6666666666666665</v>
      </c>
      <c r="CD26" s="285">
        <f t="shared" si="10"/>
        <v>1</v>
      </c>
      <c r="CE26" s="285">
        <f t="shared" si="11"/>
        <v>5</v>
      </c>
      <c r="CF26" s="285">
        <f t="shared" si="12"/>
        <v>3</v>
      </c>
      <c r="CG26" s="285">
        <f t="shared" si="13"/>
        <v>5</v>
      </c>
      <c r="CH26" s="286">
        <f t="shared" si="14"/>
        <v>74.666666666666657</v>
      </c>
      <c r="CI26" s="285">
        <f t="shared" si="15"/>
        <v>3.6666666666666665</v>
      </c>
      <c r="CJ26" s="285">
        <f t="shared" si="16"/>
        <v>2.333333333333333</v>
      </c>
      <c r="CK26" s="286">
        <f t="shared" si="17"/>
        <v>85.714285714285708</v>
      </c>
      <c r="CL26" s="285">
        <f t="shared" si="18"/>
        <v>5.6666666666666661</v>
      </c>
      <c r="CM26" s="286">
        <f t="shared" si="19"/>
        <v>62.962962962962962</v>
      </c>
      <c r="CN26" s="287">
        <f t="shared" si="20"/>
        <v>77.894802365390603</v>
      </c>
      <c r="CO26" s="288">
        <f t="shared" si="21"/>
        <v>100</v>
      </c>
      <c r="CP26" s="187">
        <f t="shared" si="22"/>
        <v>85.714285714285708</v>
      </c>
      <c r="CQ26" s="187">
        <f t="shared" si="23"/>
        <v>87.5</v>
      </c>
      <c r="CR26" s="231"/>
      <c r="CS26" s="231"/>
      <c r="CT26" s="187">
        <f t="shared" si="24"/>
        <v>100</v>
      </c>
      <c r="CU26" s="187">
        <f t="shared" si="25"/>
        <v>83.333333333333329</v>
      </c>
      <c r="CV26" s="187">
        <f t="shared" si="26"/>
        <v>25</v>
      </c>
      <c r="CW26" s="187">
        <f t="shared" si="27"/>
        <v>83.333333333333343</v>
      </c>
      <c r="CX26" s="187">
        <f t="shared" si="28"/>
        <v>60</v>
      </c>
      <c r="CY26" s="187">
        <f t="shared" si="29"/>
        <v>100</v>
      </c>
      <c r="CZ26" s="231"/>
      <c r="DA26" s="231"/>
      <c r="DB26" s="231"/>
      <c r="DC26" s="187">
        <f t="shared" si="30"/>
        <v>91.666666666666657</v>
      </c>
      <c r="DD26" s="187">
        <f t="shared" si="31"/>
        <v>77.777777777777771</v>
      </c>
      <c r="DE26" s="231"/>
      <c r="DF26" s="231"/>
      <c r="DG26" s="231"/>
      <c r="DH26" s="231"/>
      <c r="DI26" s="231"/>
      <c r="DJ26" s="231"/>
      <c r="DK26" s="289">
        <f t="shared" si="32"/>
        <v>62.962962962962955</v>
      </c>
    </row>
    <row r="27" spans="1:115" ht="42" customHeight="1">
      <c r="A27" s="291">
        <v>24</v>
      </c>
      <c r="B27" s="115">
        <v>25</v>
      </c>
      <c r="C27" s="119" t="s">
        <v>335</v>
      </c>
      <c r="D27" s="38" t="s">
        <v>172</v>
      </c>
      <c r="E27" s="190">
        <v>1</v>
      </c>
      <c r="F27" s="190">
        <v>1</v>
      </c>
      <c r="G27" s="377">
        <v>1</v>
      </c>
      <c r="H27" s="377">
        <v>1</v>
      </c>
      <c r="I27" s="377">
        <v>1</v>
      </c>
      <c r="J27" s="377">
        <v>1</v>
      </c>
      <c r="K27" s="377">
        <v>1</v>
      </c>
      <c r="L27" s="377">
        <v>1</v>
      </c>
      <c r="M27" s="377">
        <v>0.66666666666666663</v>
      </c>
      <c r="N27" s="377">
        <v>1</v>
      </c>
      <c r="O27" s="377">
        <v>1</v>
      </c>
      <c r="P27" s="376">
        <v>1</v>
      </c>
      <c r="Q27" s="376">
        <v>1</v>
      </c>
      <c r="R27" s="376">
        <v>1</v>
      </c>
      <c r="S27" s="376">
        <v>1</v>
      </c>
      <c r="T27" s="376">
        <v>1</v>
      </c>
      <c r="U27" s="376">
        <v>1</v>
      </c>
      <c r="V27" s="376">
        <v>1</v>
      </c>
      <c r="W27" s="294">
        <f t="shared" si="0"/>
        <v>16.666666666666668</v>
      </c>
      <c r="X27" s="376">
        <v>1</v>
      </c>
      <c r="Y27" s="376">
        <v>1</v>
      </c>
      <c r="Z27" s="376">
        <v>1</v>
      </c>
      <c r="AA27" s="376">
        <v>1</v>
      </c>
      <c r="AB27" s="376">
        <v>1</v>
      </c>
      <c r="AC27" s="376">
        <v>1</v>
      </c>
      <c r="AD27" s="376">
        <v>1</v>
      </c>
      <c r="AE27" s="376">
        <v>1</v>
      </c>
      <c r="AF27" s="376">
        <v>0.33333333333333331</v>
      </c>
      <c r="AG27" s="376">
        <v>0.66666666666666663</v>
      </c>
      <c r="AH27" s="376">
        <v>0</v>
      </c>
      <c r="AI27" s="376">
        <v>1</v>
      </c>
      <c r="AJ27" s="376">
        <v>1</v>
      </c>
      <c r="AK27" s="376">
        <v>1</v>
      </c>
      <c r="AL27" s="376">
        <v>1</v>
      </c>
      <c r="AM27" s="376">
        <v>1</v>
      </c>
      <c r="AN27" s="376">
        <v>1</v>
      </c>
      <c r="AO27" s="376">
        <v>1</v>
      </c>
      <c r="AP27" s="376">
        <v>1</v>
      </c>
      <c r="AQ27" s="376">
        <v>1</v>
      </c>
      <c r="AR27" s="376">
        <v>1</v>
      </c>
      <c r="AS27" s="376">
        <v>1</v>
      </c>
      <c r="AT27" s="376">
        <v>0.66666666666666663</v>
      </c>
      <c r="AU27" s="376">
        <v>1</v>
      </c>
      <c r="AV27" s="376">
        <v>1</v>
      </c>
      <c r="AW27" s="376">
        <v>1</v>
      </c>
      <c r="AX27" s="376">
        <v>1</v>
      </c>
      <c r="AY27" s="376">
        <v>1</v>
      </c>
      <c r="AZ27" s="376">
        <v>1</v>
      </c>
      <c r="BA27" s="376">
        <v>1</v>
      </c>
      <c r="BB27" s="295">
        <f t="shared" si="1"/>
        <v>22.666666666666664</v>
      </c>
      <c r="BC27" s="382">
        <v>1</v>
      </c>
      <c r="BD27" s="376">
        <v>1</v>
      </c>
      <c r="BE27" s="376">
        <v>1</v>
      </c>
      <c r="BF27" s="376">
        <v>1</v>
      </c>
      <c r="BG27" s="376">
        <v>1</v>
      </c>
      <c r="BH27" s="376">
        <v>1</v>
      </c>
      <c r="BI27" s="376">
        <v>1</v>
      </c>
      <c r="BJ27" s="376">
        <v>1</v>
      </c>
      <c r="BK27" s="376">
        <v>1</v>
      </c>
      <c r="BL27" s="295">
        <f t="shared" si="2"/>
        <v>7</v>
      </c>
      <c r="BM27" s="376">
        <v>1</v>
      </c>
      <c r="BN27" s="376">
        <v>1</v>
      </c>
      <c r="BO27" s="376">
        <v>1</v>
      </c>
      <c r="BP27" s="376">
        <v>1</v>
      </c>
      <c r="BQ27" s="376">
        <v>1</v>
      </c>
      <c r="BR27" s="376">
        <v>1</v>
      </c>
      <c r="BS27" s="376">
        <v>1</v>
      </c>
      <c r="BT27" s="376">
        <v>1</v>
      </c>
      <c r="BU27" s="376">
        <v>0</v>
      </c>
      <c r="BV27" s="376">
        <v>0</v>
      </c>
      <c r="BW27" s="284">
        <f t="shared" si="3"/>
        <v>7</v>
      </c>
      <c r="BX27" s="285">
        <f t="shared" si="4"/>
        <v>2</v>
      </c>
      <c r="BY27" s="285">
        <f t="shared" si="5"/>
        <v>6.666666666666667</v>
      </c>
      <c r="BZ27" s="285">
        <f t="shared" si="6"/>
        <v>8</v>
      </c>
      <c r="CA27" s="286">
        <f t="shared" si="7"/>
        <v>98.039215686274517</v>
      </c>
      <c r="CB27" s="285">
        <f t="shared" si="8"/>
        <v>3</v>
      </c>
      <c r="CC27" s="285">
        <f t="shared" si="9"/>
        <v>2</v>
      </c>
      <c r="CD27" s="285">
        <f t="shared" si="10"/>
        <v>2</v>
      </c>
      <c r="CE27" s="285">
        <f t="shared" si="11"/>
        <v>6</v>
      </c>
      <c r="CF27" s="285">
        <f t="shared" si="12"/>
        <v>4.6666666666666661</v>
      </c>
      <c r="CG27" s="285">
        <f t="shared" si="13"/>
        <v>5</v>
      </c>
      <c r="CH27" s="286">
        <f t="shared" si="14"/>
        <v>90.666666666666657</v>
      </c>
      <c r="CI27" s="285">
        <f t="shared" si="15"/>
        <v>4</v>
      </c>
      <c r="CJ27" s="285">
        <f t="shared" si="16"/>
        <v>3</v>
      </c>
      <c r="CK27" s="286">
        <f t="shared" si="17"/>
        <v>100</v>
      </c>
      <c r="CL27" s="285">
        <f t="shared" si="18"/>
        <v>7</v>
      </c>
      <c r="CM27" s="286">
        <f t="shared" si="19"/>
        <v>77.777777777777771</v>
      </c>
      <c r="CN27" s="287">
        <f t="shared" si="20"/>
        <v>91.620915032679733</v>
      </c>
      <c r="CO27" s="288">
        <f t="shared" si="21"/>
        <v>100</v>
      </c>
      <c r="CP27" s="187">
        <f t="shared" si="22"/>
        <v>95.238095238095241</v>
      </c>
      <c r="CQ27" s="187">
        <f t="shared" si="23"/>
        <v>100</v>
      </c>
      <c r="CR27" s="231"/>
      <c r="CS27" s="231"/>
      <c r="CT27" s="187">
        <f t="shared" si="24"/>
        <v>100</v>
      </c>
      <c r="CU27" s="187">
        <f t="shared" si="25"/>
        <v>100</v>
      </c>
      <c r="CV27" s="187">
        <f t="shared" si="26"/>
        <v>50</v>
      </c>
      <c r="CW27" s="187">
        <f t="shared" si="27"/>
        <v>100</v>
      </c>
      <c r="CX27" s="187">
        <f t="shared" si="28"/>
        <v>93.333333333333329</v>
      </c>
      <c r="CY27" s="187">
        <f t="shared" si="29"/>
        <v>100</v>
      </c>
      <c r="CZ27" s="231"/>
      <c r="DA27" s="231"/>
      <c r="DB27" s="231"/>
      <c r="DC27" s="187">
        <f t="shared" si="30"/>
        <v>100</v>
      </c>
      <c r="DD27" s="187">
        <f t="shared" si="31"/>
        <v>100</v>
      </c>
      <c r="DE27" s="231"/>
      <c r="DF27" s="231"/>
      <c r="DG27" s="231"/>
      <c r="DH27" s="231"/>
      <c r="DI27" s="231"/>
      <c r="DJ27" s="231"/>
      <c r="DK27" s="289">
        <f t="shared" si="32"/>
        <v>77.777777777777786</v>
      </c>
    </row>
    <row r="28" spans="1:115" ht="42" customHeight="1">
      <c r="A28" s="291">
        <v>25</v>
      </c>
      <c r="B28" s="115">
        <v>26</v>
      </c>
      <c r="C28" s="119" t="s">
        <v>336</v>
      </c>
      <c r="D28" s="38" t="s">
        <v>172</v>
      </c>
      <c r="E28" s="33">
        <v>1</v>
      </c>
      <c r="F28" s="33">
        <v>1</v>
      </c>
      <c r="G28" s="73">
        <v>1</v>
      </c>
      <c r="H28" s="73">
        <v>1</v>
      </c>
      <c r="I28" s="73">
        <v>1</v>
      </c>
      <c r="J28" s="73">
        <v>0</v>
      </c>
      <c r="K28" s="73">
        <v>1</v>
      </c>
      <c r="L28" s="73">
        <v>1</v>
      </c>
      <c r="M28" s="73">
        <v>1</v>
      </c>
      <c r="N28" s="73">
        <v>0.66666666666666663</v>
      </c>
      <c r="O28" s="73">
        <v>1</v>
      </c>
      <c r="P28" s="293">
        <v>1</v>
      </c>
      <c r="Q28" s="293">
        <v>1</v>
      </c>
      <c r="R28" s="293">
        <v>1</v>
      </c>
      <c r="S28" s="293">
        <v>1</v>
      </c>
      <c r="T28" s="293">
        <v>1</v>
      </c>
      <c r="U28" s="293">
        <v>1</v>
      </c>
      <c r="V28" s="293">
        <v>1</v>
      </c>
      <c r="W28" s="294">
        <f t="shared" si="0"/>
        <v>15.666666666666668</v>
      </c>
      <c r="X28" s="293">
        <v>1</v>
      </c>
      <c r="Y28" s="293">
        <v>1</v>
      </c>
      <c r="Z28" s="293">
        <v>1</v>
      </c>
      <c r="AA28" s="293">
        <v>1</v>
      </c>
      <c r="AB28" s="293">
        <v>1</v>
      </c>
      <c r="AC28" s="293">
        <v>1</v>
      </c>
      <c r="AD28" s="293">
        <v>1</v>
      </c>
      <c r="AE28" s="293">
        <v>1</v>
      </c>
      <c r="AF28" s="293">
        <v>0.66666666666666663</v>
      </c>
      <c r="AG28" s="293">
        <v>1</v>
      </c>
      <c r="AH28" s="293">
        <v>0</v>
      </c>
      <c r="AI28" s="293">
        <v>1</v>
      </c>
      <c r="AJ28" s="376">
        <v>1</v>
      </c>
      <c r="AK28" s="376">
        <v>0.66666666666666663</v>
      </c>
      <c r="AL28" s="376">
        <v>1</v>
      </c>
      <c r="AM28" s="376">
        <v>1</v>
      </c>
      <c r="AN28" s="293">
        <v>1</v>
      </c>
      <c r="AO28" s="376">
        <v>1</v>
      </c>
      <c r="AP28" s="293">
        <v>1</v>
      </c>
      <c r="AQ28" s="293">
        <v>1</v>
      </c>
      <c r="AR28" s="293">
        <v>1</v>
      </c>
      <c r="AS28" s="293">
        <v>1</v>
      </c>
      <c r="AT28" s="293">
        <v>0.66666666666666663</v>
      </c>
      <c r="AU28" s="293">
        <v>1</v>
      </c>
      <c r="AV28" s="293">
        <v>1</v>
      </c>
      <c r="AW28" s="293">
        <v>1</v>
      </c>
      <c r="AX28" s="293">
        <v>1</v>
      </c>
      <c r="AY28" s="293">
        <v>1</v>
      </c>
      <c r="AZ28" s="293">
        <v>1</v>
      </c>
      <c r="BA28" s="293">
        <v>1</v>
      </c>
      <c r="BB28" s="295">
        <f t="shared" si="1"/>
        <v>23</v>
      </c>
      <c r="BC28" s="382">
        <v>0</v>
      </c>
      <c r="BD28" s="293">
        <v>0</v>
      </c>
      <c r="BE28" s="293">
        <v>0</v>
      </c>
      <c r="BF28" s="293">
        <v>0</v>
      </c>
      <c r="BG28" s="293">
        <v>0</v>
      </c>
      <c r="BH28" s="293">
        <v>1</v>
      </c>
      <c r="BI28" s="293">
        <v>0.66666666666666663</v>
      </c>
      <c r="BJ28" s="293">
        <v>0.66666666666666663</v>
      </c>
      <c r="BK28" s="293">
        <v>0.66666666666666663</v>
      </c>
      <c r="BL28" s="295">
        <f t="shared" si="2"/>
        <v>2</v>
      </c>
      <c r="BM28" s="293">
        <v>1</v>
      </c>
      <c r="BN28" s="293">
        <v>1</v>
      </c>
      <c r="BO28" s="293">
        <v>1</v>
      </c>
      <c r="BP28" s="293">
        <v>1</v>
      </c>
      <c r="BQ28" s="293">
        <v>1</v>
      </c>
      <c r="BR28" s="293">
        <v>1</v>
      </c>
      <c r="BS28" s="293">
        <v>0</v>
      </c>
      <c r="BT28" s="293">
        <v>0.66666666666666663</v>
      </c>
      <c r="BU28" s="293">
        <v>0</v>
      </c>
      <c r="BV28" s="293">
        <v>0</v>
      </c>
      <c r="BW28" s="284">
        <f t="shared" si="3"/>
        <v>5.6666666666666661</v>
      </c>
      <c r="BX28" s="285">
        <f t="shared" si="4"/>
        <v>2</v>
      </c>
      <c r="BY28" s="285">
        <f t="shared" si="5"/>
        <v>5.666666666666667</v>
      </c>
      <c r="BZ28" s="285">
        <f t="shared" si="6"/>
        <v>8</v>
      </c>
      <c r="CA28" s="286">
        <f t="shared" si="7"/>
        <v>92.156862745098039</v>
      </c>
      <c r="CB28" s="285">
        <f t="shared" si="8"/>
        <v>3</v>
      </c>
      <c r="CC28" s="285">
        <f t="shared" si="9"/>
        <v>2</v>
      </c>
      <c r="CD28" s="285">
        <f t="shared" si="10"/>
        <v>2.6666666666666665</v>
      </c>
      <c r="CE28" s="285">
        <f t="shared" si="11"/>
        <v>5.6666666666666661</v>
      </c>
      <c r="CF28" s="285">
        <f t="shared" si="12"/>
        <v>4.6666666666666661</v>
      </c>
      <c r="CG28" s="285">
        <f t="shared" si="13"/>
        <v>5</v>
      </c>
      <c r="CH28" s="286">
        <f t="shared" si="14"/>
        <v>92</v>
      </c>
      <c r="CI28" s="285">
        <f t="shared" si="15"/>
        <v>0</v>
      </c>
      <c r="CJ28" s="285">
        <f t="shared" si="16"/>
        <v>2</v>
      </c>
      <c r="CK28" s="286">
        <f t="shared" si="17"/>
        <v>28.571428571428573</v>
      </c>
      <c r="CL28" s="285">
        <f t="shared" si="18"/>
        <v>5.6666666666666661</v>
      </c>
      <c r="CM28" s="286">
        <f t="shared" si="19"/>
        <v>62.962962962962962</v>
      </c>
      <c r="CN28" s="287">
        <f t="shared" si="20"/>
        <v>68.922813569872403</v>
      </c>
      <c r="CO28" s="288">
        <f t="shared" si="21"/>
        <v>100</v>
      </c>
      <c r="CP28" s="187">
        <f t="shared" si="22"/>
        <v>80.952380952380949</v>
      </c>
      <c r="CQ28" s="187">
        <f t="shared" si="23"/>
        <v>100</v>
      </c>
      <c r="CR28" s="231"/>
      <c r="CS28" s="231"/>
      <c r="CT28" s="187">
        <f t="shared" si="24"/>
        <v>100</v>
      </c>
      <c r="CU28" s="187">
        <f t="shared" si="25"/>
        <v>100</v>
      </c>
      <c r="CV28" s="187">
        <f t="shared" si="26"/>
        <v>66.666666666666657</v>
      </c>
      <c r="CW28" s="187">
        <f t="shared" si="27"/>
        <v>94.444444444444429</v>
      </c>
      <c r="CX28" s="187">
        <f t="shared" si="28"/>
        <v>93.333333333333329</v>
      </c>
      <c r="CY28" s="187">
        <f t="shared" si="29"/>
        <v>100</v>
      </c>
      <c r="CZ28" s="231"/>
      <c r="DA28" s="231"/>
      <c r="DB28" s="231"/>
      <c r="DC28" s="187">
        <f t="shared" si="30"/>
        <v>0</v>
      </c>
      <c r="DD28" s="187">
        <f t="shared" si="31"/>
        <v>66.666666666666657</v>
      </c>
      <c r="DE28" s="231"/>
      <c r="DF28" s="231"/>
      <c r="DG28" s="231"/>
      <c r="DH28" s="231"/>
      <c r="DI28" s="231"/>
      <c r="DJ28" s="231"/>
      <c r="DK28" s="289">
        <f t="shared" si="32"/>
        <v>62.962962962962955</v>
      </c>
    </row>
    <row r="29" spans="1:115" ht="70" customHeight="1">
      <c r="A29" s="291">
        <v>27</v>
      </c>
      <c r="B29" s="115">
        <v>28</v>
      </c>
      <c r="C29" s="34" t="s">
        <v>337</v>
      </c>
      <c r="D29" s="38" t="s">
        <v>317</v>
      </c>
      <c r="E29" s="33">
        <v>1</v>
      </c>
      <c r="F29" s="33">
        <v>1</v>
      </c>
      <c r="G29" s="73">
        <v>1</v>
      </c>
      <c r="H29" s="73">
        <v>1</v>
      </c>
      <c r="I29" s="73">
        <v>0.66666666666666663</v>
      </c>
      <c r="J29" s="73">
        <v>0</v>
      </c>
      <c r="K29" s="73">
        <v>1</v>
      </c>
      <c r="L29" s="73">
        <v>0</v>
      </c>
      <c r="M29" s="73">
        <v>0.33333333333333331</v>
      </c>
      <c r="N29" s="73">
        <v>1</v>
      </c>
      <c r="O29" s="73">
        <v>1</v>
      </c>
      <c r="P29" s="293">
        <v>1</v>
      </c>
      <c r="Q29" s="293">
        <v>1</v>
      </c>
      <c r="R29" s="293">
        <v>1</v>
      </c>
      <c r="S29" s="293">
        <v>1</v>
      </c>
      <c r="T29" s="293">
        <v>1</v>
      </c>
      <c r="U29" s="293">
        <v>1</v>
      </c>
      <c r="V29" s="293">
        <v>1</v>
      </c>
      <c r="W29" s="294">
        <f t="shared" si="0"/>
        <v>14</v>
      </c>
      <c r="X29" s="293">
        <v>1</v>
      </c>
      <c r="Y29" s="293">
        <v>1</v>
      </c>
      <c r="Z29" s="293">
        <v>1</v>
      </c>
      <c r="AA29" s="376">
        <v>1</v>
      </c>
      <c r="AB29" s="376">
        <v>1</v>
      </c>
      <c r="AC29" s="376">
        <v>1</v>
      </c>
      <c r="AD29" s="376">
        <v>1</v>
      </c>
      <c r="AE29" s="376">
        <v>1</v>
      </c>
      <c r="AF29" s="376">
        <v>0</v>
      </c>
      <c r="AG29" s="376">
        <v>0</v>
      </c>
      <c r="AH29" s="376">
        <v>0</v>
      </c>
      <c r="AI29" s="376">
        <v>1</v>
      </c>
      <c r="AJ29" s="376">
        <v>1</v>
      </c>
      <c r="AK29" s="376">
        <v>1</v>
      </c>
      <c r="AL29" s="376">
        <v>1</v>
      </c>
      <c r="AM29" s="376">
        <v>1</v>
      </c>
      <c r="AN29" s="376">
        <v>1</v>
      </c>
      <c r="AO29" s="376">
        <v>0</v>
      </c>
      <c r="AP29" s="376">
        <v>1</v>
      </c>
      <c r="AQ29" s="376">
        <v>1</v>
      </c>
      <c r="AR29" s="376">
        <v>1</v>
      </c>
      <c r="AS29" s="376">
        <v>1</v>
      </c>
      <c r="AT29" s="376">
        <v>1</v>
      </c>
      <c r="AU29" s="376">
        <v>1</v>
      </c>
      <c r="AV29" s="293">
        <v>1</v>
      </c>
      <c r="AW29" s="293">
        <v>1</v>
      </c>
      <c r="AX29" s="376">
        <v>1</v>
      </c>
      <c r="AY29" s="376">
        <v>1</v>
      </c>
      <c r="AZ29" s="376">
        <v>1</v>
      </c>
      <c r="BA29" s="376">
        <v>1</v>
      </c>
      <c r="BB29" s="295">
        <f t="shared" si="1"/>
        <v>21</v>
      </c>
      <c r="BC29" s="382">
        <v>1</v>
      </c>
      <c r="BD29" s="376">
        <v>1</v>
      </c>
      <c r="BE29" s="376">
        <v>1</v>
      </c>
      <c r="BF29" s="376">
        <v>1</v>
      </c>
      <c r="BG29" s="376">
        <v>0</v>
      </c>
      <c r="BH29" s="293">
        <v>1</v>
      </c>
      <c r="BI29" s="293">
        <v>1</v>
      </c>
      <c r="BJ29" s="293">
        <v>0.66666666666666663</v>
      </c>
      <c r="BK29" s="293">
        <v>1</v>
      </c>
      <c r="BL29" s="295">
        <f t="shared" si="2"/>
        <v>5.6666666666666661</v>
      </c>
      <c r="BM29" s="293">
        <v>1</v>
      </c>
      <c r="BN29" s="293">
        <v>1</v>
      </c>
      <c r="BO29" s="293">
        <v>1</v>
      </c>
      <c r="BP29" s="293">
        <v>1</v>
      </c>
      <c r="BQ29" s="293">
        <v>1</v>
      </c>
      <c r="BR29" s="293">
        <v>1</v>
      </c>
      <c r="BS29" s="376">
        <v>1</v>
      </c>
      <c r="BT29" s="376">
        <v>1</v>
      </c>
      <c r="BU29" s="293">
        <v>0</v>
      </c>
      <c r="BV29" s="376">
        <v>0</v>
      </c>
      <c r="BW29" s="284">
        <f t="shared" si="3"/>
        <v>7</v>
      </c>
      <c r="BX29" s="285">
        <f t="shared" si="4"/>
        <v>2</v>
      </c>
      <c r="BY29" s="285">
        <f t="shared" si="5"/>
        <v>4</v>
      </c>
      <c r="BZ29" s="285">
        <f t="shared" si="6"/>
        <v>8</v>
      </c>
      <c r="CA29" s="286">
        <f t="shared" si="7"/>
        <v>82.352941176470594</v>
      </c>
      <c r="CB29" s="285">
        <f t="shared" si="8"/>
        <v>3</v>
      </c>
      <c r="CC29" s="285">
        <f t="shared" si="9"/>
        <v>2</v>
      </c>
      <c r="CD29" s="285">
        <f t="shared" si="10"/>
        <v>1</v>
      </c>
      <c r="CE29" s="285">
        <f t="shared" si="11"/>
        <v>5</v>
      </c>
      <c r="CF29" s="285">
        <f t="shared" si="12"/>
        <v>5</v>
      </c>
      <c r="CG29" s="285">
        <f t="shared" si="13"/>
        <v>5</v>
      </c>
      <c r="CH29" s="286">
        <f t="shared" si="14"/>
        <v>84</v>
      </c>
      <c r="CI29" s="285">
        <f t="shared" si="15"/>
        <v>3</v>
      </c>
      <c r="CJ29" s="285">
        <f t="shared" si="16"/>
        <v>2.6666666666666665</v>
      </c>
      <c r="CK29" s="286">
        <f t="shared" si="17"/>
        <v>80.952380952380949</v>
      </c>
      <c r="CL29" s="285">
        <f t="shared" si="18"/>
        <v>7</v>
      </c>
      <c r="CM29" s="286">
        <f t="shared" si="19"/>
        <v>77.777777777777771</v>
      </c>
      <c r="CN29" s="287">
        <f t="shared" si="20"/>
        <v>81.270774976657336</v>
      </c>
      <c r="CO29" s="288">
        <f t="shared" si="21"/>
        <v>100</v>
      </c>
      <c r="CP29" s="187">
        <f t="shared" si="22"/>
        <v>57.142857142857139</v>
      </c>
      <c r="CQ29" s="187">
        <f t="shared" si="23"/>
        <v>100</v>
      </c>
      <c r="CR29" s="231"/>
      <c r="CS29" s="231"/>
      <c r="CT29" s="187">
        <f t="shared" si="24"/>
        <v>100</v>
      </c>
      <c r="CU29" s="187">
        <f t="shared" si="25"/>
        <v>100</v>
      </c>
      <c r="CV29" s="187">
        <f t="shared" si="26"/>
        <v>25</v>
      </c>
      <c r="CW29" s="187">
        <f t="shared" si="27"/>
        <v>83.333333333333343</v>
      </c>
      <c r="CX29" s="187">
        <f t="shared" si="28"/>
        <v>100</v>
      </c>
      <c r="CY29" s="187">
        <f t="shared" si="29"/>
        <v>100</v>
      </c>
      <c r="CZ29" s="231"/>
      <c r="DA29" s="231"/>
      <c r="DB29" s="231"/>
      <c r="DC29" s="187">
        <f t="shared" si="30"/>
        <v>75</v>
      </c>
      <c r="DD29" s="187">
        <f t="shared" si="31"/>
        <v>88.888888888888886</v>
      </c>
      <c r="DE29" s="231"/>
      <c r="DF29" s="231"/>
      <c r="DG29" s="231"/>
      <c r="DH29" s="231"/>
      <c r="DI29" s="231"/>
      <c r="DJ29" s="231"/>
      <c r="DK29" s="289">
        <f t="shared" si="32"/>
        <v>77.777777777777786</v>
      </c>
    </row>
    <row r="30" spans="1:115" ht="42" customHeight="1">
      <c r="A30" s="291">
        <v>28</v>
      </c>
      <c r="B30" s="115">
        <v>29</v>
      </c>
      <c r="C30" s="34" t="s">
        <v>338</v>
      </c>
      <c r="D30" s="38" t="s">
        <v>175</v>
      </c>
      <c r="E30" s="33">
        <v>1</v>
      </c>
      <c r="F30" s="33">
        <v>1</v>
      </c>
      <c r="G30" s="73">
        <v>1</v>
      </c>
      <c r="H30" s="73">
        <v>1</v>
      </c>
      <c r="I30" s="73">
        <v>1</v>
      </c>
      <c r="J30" s="73">
        <v>0</v>
      </c>
      <c r="K30" s="73">
        <v>1</v>
      </c>
      <c r="L30" s="73">
        <v>1</v>
      </c>
      <c r="M30" s="73">
        <v>1</v>
      </c>
      <c r="N30" s="73">
        <v>0.66666666666666663</v>
      </c>
      <c r="O30" s="73">
        <v>1</v>
      </c>
      <c r="P30" s="293">
        <v>1</v>
      </c>
      <c r="Q30" s="293">
        <v>1</v>
      </c>
      <c r="R30" s="293">
        <v>1</v>
      </c>
      <c r="S30" s="293">
        <v>1</v>
      </c>
      <c r="T30" s="293">
        <v>1</v>
      </c>
      <c r="U30" s="293">
        <v>1</v>
      </c>
      <c r="V30" s="293">
        <v>1</v>
      </c>
      <c r="W30" s="294">
        <f t="shared" si="0"/>
        <v>15.666666666666668</v>
      </c>
      <c r="X30" s="293">
        <v>1</v>
      </c>
      <c r="Y30" s="293">
        <v>1</v>
      </c>
      <c r="Z30" s="293">
        <v>1</v>
      </c>
      <c r="AA30" s="376">
        <v>1</v>
      </c>
      <c r="AB30" s="376">
        <v>1</v>
      </c>
      <c r="AC30" s="376">
        <v>1</v>
      </c>
      <c r="AD30" s="376">
        <v>1</v>
      </c>
      <c r="AE30" s="376">
        <v>1</v>
      </c>
      <c r="AF30" s="376">
        <v>1</v>
      </c>
      <c r="AG30" s="376">
        <v>0.66666666666666663</v>
      </c>
      <c r="AH30" s="376">
        <v>0</v>
      </c>
      <c r="AI30" s="376">
        <v>1</v>
      </c>
      <c r="AJ30" s="376">
        <v>1</v>
      </c>
      <c r="AK30" s="376">
        <v>1</v>
      </c>
      <c r="AL30" s="376">
        <v>1</v>
      </c>
      <c r="AM30" s="376">
        <v>1</v>
      </c>
      <c r="AN30" s="376">
        <v>1</v>
      </c>
      <c r="AO30" s="376">
        <v>0</v>
      </c>
      <c r="AP30" s="376">
        <v>1</v>
      </c>
      <c r="AQ30" s="376">
        <v>1</v>
      </c>
      <c r="AR30" s="376">
        <v>1</v>
      </c>
      <c r="AS30" s="376">
        <v>1</v>
      </c>
      <c r="AT30" s="376">
        <v>1</v>
      </c>
      <c r="AU30" s="376">
        <v>0.66666666666666663</v>
      </c>
      <c r="AV30" s="293">
        <v>1</v>
      </c>
      <c r="AW30" s="293">
        <v>1</v>
      </c>
      <c r="AX30" s="376">
        <v>1</v>
      </c>
      <c r="AY30" s="376">
        <v>1</v>
      </c>
      <c r="AZ30" s="376">
        <v>1</v>
      </c>
      <c r="BA30" s="293">
        <v>1</v>
      </c>
      <c r="BB30" s="295">
        <f t="shared" si="1"/>
        <v>22.333333333333332</v>
      </c>
      <c r="BC30" s="382">
        <v>1</v>
      </c>
      <c r="BD30" s="293">
        <v>0.66666666666666663</v>
      </c>
      <c r="BE30" s="376">
        <v>1</v>
      </c>
      <c r="BF30" s="376">
        <v>0</v>
      </c>
      <c r="BG30" s="376">
        <v>1</v>
      </c>
      <c r="BH30" s="293">
        <v>1</v>
      </c>
      <c r="BI30" s="293">
        <v>1</v>
      </c>
      <c r="BJ30" s="293">
        <v>1</v>
      </c>
      <c r="BK30" s="293">
        <v>1</v>
      </c>
      <c r="BL30" s="295">
        <f t="shared" si="2"/>
        <v>5.6666666666666661</v>
      </c>
      <c r="BM30" s="293">
        <v>1</v>
      </c>
      <c r="BN30" s="293">
        <v>1</v>
      </c>
      <c r="BO30" s="293">
        <v>1</v>
      </c>
      <c r="BP30" s="293">
        <v>1</v>
      </c>
      <c r="BQ30" s="293">
        <v>1</v>
      </c>
      <c r="BR30" s="293">
        <v>0.66666666666666663</v>
      </c>
      <c r="BS30" s="293">
        <v>0.66666666666666663</v>
      </c>
      <c r="BT30" s="293">
        <v>1</v>
      </c>
      <c r="BU30" s="293">
        <v>1</v>
      </c>
      <c r="BV30" s="293">
        <v>1</v>
      </c>
      <c r="BW30" s="284">
        <f t="shared" si="3"/>
        <v>8.3333333333333321</v>
      </c>
      <c r="BX30" s="285">
        <f t="shared" si="4"/>
        <v>2</v>
      </c>
      <c r="BY30" s="285">
        <f t="shared" si="5"/>
        <v>5.666666666666667</v>
      </c>
      <c r="BZ30" s="285">
        <f t="shared" si="6"/>
        <v>8</v>
      </c>
      <c r="CA30" s="286">
        <f t="shared" si="7"/>
        <v>92.156862745098039</v>
      </c>
      <c r="CB30" s="285">
        <f t="shared" si="8"/>
        <v>3</v>
      </c>
      <c r="CC30" s="285">
        <f t="shared" si="9"/>
        <v>2</v>
      </c>
      <c r="CD30" s="285">
        <f t="shared" si="10"/>
        <v>2.6666666666666665</v>
      </c>
      <c r="CE30" s="285">
        <f t="shared" si="11"/>
        <v>5</v>
      </c>
      <c r="CF30" s="285">
        <f t="shared" si="12"/>
        <v>4.666666666666667</v>
      </c>
      <c r="CG30" s="285">
        <f t="shared" si="13"/>
        <v>5</v>
      </c>
      <c r="CH30" s="286">
        <f t="shared" si="14"/>
        <v>89.333333333333314</v>
      </c>
      <c r="CI30" s="285">
        <f t="shared" si="15"/>
        <v>2.6666666666666665</v>
      </c>
      <c r="CJ30" s="285">
        <f t="shared" si="16"/>
        <v>3</v>
      </c>
      <c r="CK30" s="286">
        <f t="shared" si="17"/>
        <v>80.952380952380949</v>
      </c>
      <c r="CL30" s="285">
        <f t="shared" si="18"/>
        <v>8.3333333333333321</v>
      </c>
      <c r="CM30" s="286">
        <f t="shared" si="19"/>
        <v>92.592592592592581</v>
      </c>
      <c r="CN30" s="287">
        <f t="shared" si="20"/>
        <v>88.75879240585121</v>
      </c>
      <c r="CO30" s="288">
        <f t="shared" si="21"/>
        <v>100</v>
      </c>
      <c r="CP30" s="187">
        <f t="shared" si="22"/>
        <v>80.952380952380949</v>
      </c>
      <c r="CQ30" s="187">
        <f t="shared" si="23"/>
        <v>100</v>
      </c>
      <c r="CR30" s="231"/>
      <c r="CS30" s="231"/>
      <c r="CT30" s="187">
        <f t="shared" si="24"/>
        <v>100</v>
      </c>
      <c r="CU30" s="187">
        <f t="shared" si="25"/>
        <v>100</v>
      </c>
      <c r="CV30" s="187">
        <f t="shared" si="26"/>
        <v>66.666666666666657</v>
      </c>
      <c r="CW30" s="187">
        <f t="shared" si="27"/>
        <v>83.333333333333343</v>
      </c>
      <c r="CX30" s="187">
        <f t="shared" si="28"/>
        <v>93.333333333333329</v>
      </c>
      <c r="CY30" s="187">
        <f t="shared" si="29"/>
        <v>100</v>
      </c>
      <c r="CZ30" s="231"/>
      <c r="DA30" s="231"/>
      <c r="DB30" s="231"/>
      <c r="DC30" s="187">
        <f t="shared" si="30"/>
        <v>66.666666666666657</v>
      </c>
      <c r="DD30" s="187">
        <f t="shared" si="31"/>
        <v>100</v>
      </c>
      <c r="DE30" s="231"/>
      <c r="DF30" s="231"/>
      <c r="DG30" s="231"/>
      <c r="DH30" s="231"/>
      <c r="DI30" s="231"/>
      <c r="DJ30" s="231"/>
      <c r="DK30" s="289">
        <f t="shared" si="32"/>
        <v>92.592592592592581</v>
      </c>
    </row>
    <row r="31" spans="1:115" ht="42" customHeight="1">
      <c r="A31" s="291">
        <v>29</v>
      </c>
      <c r="B31" s="115">
        <v>30</v>
      </c>
      <c r="C31" s="34" t="s">
        <v>339</v>
      </c>
      <c r="D31" s="123" t="s">
        <v>413</v>
      </c>
      <c r="E31" s="33">
        <v>1</v>
      </c>
      <c r="F31" s="33">
        <v>1</v>
      </c>
      <c r="G31" s="377">
        <v>1</v>
      </c>
      <c r="H31" s="377">
        <v>0.66666666666666663</v>
      </c>
      <c r="I31" s="377">
        <v>1</v>
      </c>
      <c r="J31" s="377">
        <v>0</v>
      </c>
      <c r="K31" s="377">
        <v>1</v>
      </c>
      <c r="L31" s="377">
        <v>1</v>
      </c>
      <c r="M31" s="377">
        <v>1</v>
      </c>
      <c r="N31" s="377">
        <v>0.66666666666666663</v>
      </c>
      <c r="O31" s="377">
        <v>1</v>
      </c>
      <c r="P31" s="376">
        <v>1</v>
      </c>
      <c r="Q31" s="376">
        <v>1</v>
      </c>
      <c r="R31" s="376">
        <v>1</v>
      </c>
      <c r="S31" s="376">
        <v>1</v>
      </c>
      <c r="T31" s="376">
        <v>1</v>
      </c>
      <c r="U31" s="376">
        <v>1</v>
      </c>
      <c r="V31" s="376">
        <v>1</v>
      </c>
      <c r="W31" s="294">
        <f t="shared" si="0"/>
        <v>15.333333333333332</v>
      </c>
      <c r="X31" s="376">
        <v>1</v>
      </c>
      <c r="Y31" s="376">
        <v>1</v>
      </c>
      <c r="Z31" s="376">
        <v>1</v>
      </c>
      <c r="AA31" s="376">
        <v>1</v>
      </c>
      <c r="AB31" s="376">
        <v>1</v>
      </c>
      <c r="AC31" s="376">
        <v>1</v>
      </c>
      <c r="AD31" s="376">
        <v>1</v>
      </c>
      <c r="AE31" s="376">
        <v>1</v>
      </c>
      <c r="AF31" s="376">
        <v>1</v>
      </c>
      <c r="AG31" s="376">
        <v>0</v>
      </c>
      <c r="AH31" s="376">
        <v>0</v>
      </c>
      <c r="AI31" s="376">
        <v>1</v>
      </c>
      <c r="AJ31" s="376">
        <v>1</v>
      </c>
      <c r="AK31" s="376">
        <v>1</v>
      </c>
      <c r="AL31" s="376">
        <v>1</v>
      </c>
      <c r="AM31" s="376">
        <v>1</v>
      </c>
      <c r="AN31" s="376">
        <v>1</v>
      </c>
      <c r="AO31" s="376">
        <v>0</v>
      </c>
      <c r="AP31" s="376">
        <v>1</v>
      </c>
      <c r="AQ31" s="376">
        <v>1</v>
      </c>
      <c r="AR31" s="376">
        <v>1</v>
      </c>
      <c r="AS31" s="376">
        <v>1</v>
      </c>
      <c r="AT31" s="376">
        <v>1</v>
      </c>
      <c r="AU31" s="376">
        <v>0</v>
      </c>
      <c r="AV31" s="376">
        <v>1</v>
      </c>
      <c r="AW31" s="376">
        <v>0.66666666666666663</v>
      </c>
      <c r="AX31" s="376">
        <v>1</v>
      </c>
      <c r="AY31" s="376">
        <v>1</v>
      </c>
      <c r="AZ31" s="376">
        <v>1</v>
      </c>
      <c r="BA31" s="376">
        <v>1</v>
      </c>
      <c r="BB31" s="295">
        <f t="shared" si="1"/>
        <v>20.666666666666664</v>
      </c>
      <c r="BC31" s="382">
        <v>1</v>
      </c>
      <c r="BD31" s="376">
        <v>1</v>
      </c>
      <c r="BE31" s="376">
        <v>1</v>
      </c>
      <c r="BF31" s="376">
        <v>0.66666666666666663</v>
      </c>
      <c r="BG31" s="376">
        <v>1</v>
      </c>
      <c r="BH31" s="376">
        <v>1</v>
      </c>
      <c r="BI31" s="376">
        <v>1</v>
      </c>
      <c r="BJ31" s="376">
        <v>0.66666666666666663</v>
      </c>
      <c r="BK31" s="376">
        <v>1</v>
      </c>
      <c r="BL31" s="295">
        <f t="shared" si="2"/>
        <v>6.333333333333333</v>
      </c>
      <c r="BM31" s="376">
        <v>1</v>
      </c>
      <c r="BN31" s="376">
        <v>1</v>
      </c>
      <c r="BO31" s="376">
        <v>1</v>
      </c>
      <c r="BP31" s="376">
        <v>1</v>
      </c>
      <c r="BQ31" s="376">
        <v>1</v>
      </c>
      <c r="BR31" s="376">
        <v>1</v>
      </c>
      <c r="BS31" s="293">
        <v>1</v>
      </c>
      <c r="BT31" s="293">
        <v>1</v>
      </c>
      <c r="BU31" s="376">
        <v>0</v>
      </c>
      <c r="BV31" s="376">
        <v>0</v>
      </c>
      <c r="BW31" s="284">
        <f t="shared" si="3"/>
        <v>7</v>
      </c>
      <c r="BX31" s="285">
        <f t="shared" si="4"/>
        <v>2</v>
      </c>
      <c r="BY31" s="285">
        <f t="shared" si="5"/>
        <v>5.333333333333333</v>
      </c>
      <c r="BZ31" s="285">
        <f t="shared" si="6"/>
        <v>8</v>
      </c>
      <c r="CA31" s="286">
        <f t="shared" si="7"/>
        <v>90.196078431372541</v>
      </c>
      <c r="CB31" s="285">
        <f t="shared" si="8"/>
        <v>3</v>
      </c>
      <c r="CC31" s="285">
        <f t="shared" si="9"/>
        <v>2</v>
      </c>
      <c r="CD31" s="285">
        <f t="shared" si="10"/>
        <v>2</v>
      </c>
      <c r="CE31" s="285">
        <f t="shared" si="11"/>
        <v>5</v>
      </c>
      <c r="CF31" s="285">
        <f t="shared" si="12"/>
        <v>4</v>
      </c>
      <c r="CG31" s="285">
        <f t="shared" si="13"/>
        <v>4.6666666666666661</v>
      </c>
      <c r="CH31" s="286">
        <f t="shared" si="14"/>
        <v>82.666666666666657</v>
      </c>
      <c r="CI31" s="285">
        <f t="shared" si="15"/>
        <v>3.6666666666666665</v>
      </c>
      <c r="CJ31" s="285">
        <f t="shared" si="16"/>
        <v>2.6666666666666665</v>
      </c>
      <c r="CK31" s="286">
        <f t="shared" si="17"/>
        <v>90.476190476190467</v>
      </c>
      <c r="CL31" s="285">
        <f t="shared" si="18"/>
        <v>7</v>
      </c>
      <c r="CM31" s="286">
        <f t="shared" si="19"/>
        <v>77.777777777777771</v>
      </c>
      <c r="CN31" s="287">
        <f t="shared" si="20"/>
        <v>85.279178338001856</v>
      </c>
      <c r="CO31" s="288">
        <f t="shared" si="21"/>
        <v>100</v>
      </c>
      <c r="CP31" s="187">
        <f t="shared" si="22"/>
        <v>76.19047619047619</v>
      </c>
      <c r="CQ31" s="187">
        <f t="shared" si="23"/>
        <v>100</v>
      </c>
      <c r="CR31" s="231"/>
      <c r="CS31" s="231"/>
      <c r="CT31" s="187">
        <f t="shared" si="24"/>
        <v>100</v>
      </c>
      <c r="CU31" s="187">
        <f t="shared" si="25"/>
        <v>100</v>
      </c>
      <c r="CV31" s="187">
        <f t="shared" si="26"/>
        <v>50</v>
      </c>
      <c r="CW31" s="187">
        <f t="shared" si="27"/>
        <v>83.333333333333343</v>
      </c>
      <c r="CX31" s="187">
        <f t="shared" si="28"/>
        <v>80</v>
      </c>
      <c r="CY31" s="187">
        <f t="shared" si="29"/>
        <v>93.333333333333329</v>
      </c>
      <c r="CZ31" s="231"/>
      <c r="DA31" s="231"/>
      <c r="DB31" s="231"/>
      <c r="DC31" s="187">
        <f t="shared" si="30"/>
        <v>91.666666666666657</v>
      </c>
      <c r="DD31" s="187">
        <f t="shared" si="31"/>
        <v>88.888888888888886</v>
      </c>
      <c r="DE31" s="231"/>
      <c r="DF31" s="231"/>
      <c r="DG31" s="231"/>
      <c r="DH31" s="231"/>
      <c r="DI31" s="231"/>
      <c r="DJ31" s="231"/>
      <c r="DK31" s="289">
        <f t="shared" si="32"/>
        <v>77.777777777777786</v>
      </c>
    </row>
    <row r="32" spans="1:115" ht="98" customHeight="1">
      <c r="A32" s="291">
        <v>30</v>
      </c>
      <c r="B32" s="115">
        <v>31</v>
      </c>
      <c r="C32" s="34" t="s">
        <v>340</v>
      </c>
      <c r="D32" s="38" t="s">
        <v>317</v>
      </c>
      <c r="E32" s="33">
        <v>1</v>
      </c>
      <c r="F32" s="33">
        <v>1</v>
      </c>
      <c r="G32" s="377">
        <v>1</v>
      </c>
      <c r="H32" s="377">
        <v>0.66666666666666663</v>
      </c>
      <c r="I32" s="377">
        <v>1</v>
      </c>
      <c r="J32" s="377">
        <v>0</v>
      </c>
      <c r="K32" s="377">
        <v>1</v>
      </c>
      <c r="L32" s="377">
        <v>0</v>
      </c>
      <c r="M32" s="377">
        <v>0</v>
      </c>
      <c r="N32" s="377">
        <v>0</v>
      </c>
      <c r="O32" s="377">
        <v>1</v>
      </c>
      <c r="P32" s="376">
        <v>1</v>
      </c>
      <c r="Q32" s="376">
        <v>1</v>
      </c>
      <c r="R32" s="376">
        <v>1</v>
      </c>
      <c r="S32" s="376">
        <v>1</v>
      </c>
      <c r="T32" s="376">
        <v>1</v>
      </c>
      <c r="U32" s="376">
        <v>1</v>
      </c>
      <c r="V32" s="376">
        <v>1</v>
      </c>
      <c r="W32" s="294">
        <f t="shared" si="0"/>
        <v>12.666666666666666</v>
      </c>
      <c r="X32" s="376">
        <v>1</v>
      </c>
      <c r="Y32" s="376">
        <v>1</v>
      </c>
      <c r="Z32" s="376">
        <v>1</v>
      </c>
      <c r="AA32" s="376">
        <v>1</v>
      </c>
      <c r="AB32" s="376">
        <v>1</v>
      </c>
      <c r="AC32" s="376">
        <v>1</v>
      </c>
      <c r="AD32" s="376">
        <v>1</v>
      </c>
      <c r="AE32" s="376">
        <v>1</v>
      </c>
      <c r="AF32" s="376">
        <v>0</v>
      </c>
      <c r="AG32" s="376">
        <v>0</v>
      </c>
      <c r="AH32" s="376">
        <v>0</v>
      </c>
      <c r="AI32" s="376">
        <v>1</v>
      </c>
      <c r="AJ32" s="376">
        <v>1</v>
      </c>
      <c r="AK32" s="376">
        <v>1</v>
      </c>
      <c r="AL32" s="376">
        <v>1</v>
      </c>
      <c r="AM32" s="376">
        <v>1</v>
      </c>
      <c r="AN32" s="376">
        <v>1</v>
      </c>
      <c r="AO32" s="376">
        <v>0</v>
      </c>
      <c r="AP32" s="376">
        <v>1</v>
      </c>
      <c r="AQ32" s="376">
        <v>1</v>
      </c>
      <c r="AR32" s="376">
        <v>1</v>
      </c>
      <c r="AS32" s="376">
        <v>1</v>
      </c>
      <c r="AT32" s="376">
        <v>0</v>
      </c>
      <c r="AU32" s="376">
        <v>1</v>
      </c>
      <c r="AV32" s="376">
        <v>1</v>
      </c>
      <c r="AW32" s="376">
        <v>1</v>
      </c>
      <c r="AX32" s="376">
        <v>1</v>
      </c>
      <c r="AY32" s="376">
        <v>1</v>
      </c>
      <c r="AZ32" s="376">
        <v>1</v>
      </c>
      <c r="BA32" s="376">
        <v>0.66666666666666663</v>
      </c>
      <c r="BB32" s="295">
        <f t="shared" si="1"/>
        <v>19.666666666666668</v>
      </c>
      <c r="BC32" s="382">
        <v>1</v>
      </c>
      <c r="BD32" s="376">
        <v>1</v>
      </c>
      <c r="BE32" s="376">
        <v>1</v>
      </c>
      <c r="BF32" s="376">
        <v>1</v>
      </c>
      <c r="BG32" s="376">
        <v>1</v>
      </c>
      <c r="BH32" s="376">
        <v>1</v>
      </c>
      <c r="BI32" s="376">
        <v>1</v>
      </c>
      <c r="BJ32" s="376">
        <v>0.66666666666666663</v>
      </c>
      <c r="BK32" s="376">
        <v>1</v>
      </c>
      <c r="BL32" s="295">
        <f t="shared" si="2"/>
        <v>6.6666666666666661</v>
      </c>
      <c r="BM32" s="376">
        <v>1</v>
      </c>
      <c r="BN32" s="376">
        <v>1</v>
      </c>
      <c r="BO32" s="376">
        <v>1</v>
      </c>
      <c r="BP32" s="376">
        <v>1</v>
      </c>
      <c r="BQ32" s="376">
        <v>1</v>
      </c>
      <c r="BR32" s="376">
        <v>1</v>
      </c>
      <c r="BS32" s="293">
        <v>1</v>
      </c>
      <c r="BT32" s="293">
        <v>1</v>
      </c>
      <c r="BU32" s="376">
        <v>1</v>
      </c>
      <c r="BV32" s="376">
        <v>1</v>
      </c>
      <c r="BW32" s="284">
        <f t="shared" si="3"/>
        <v>9</v>
      </c>
      <c r="BX32" s="285">
        <f t="shared" si="4"/>
        <v>2</v>
      </c>
      <c r="BY32" s="285">
        <f t="shared" si="5"/>
        <v>2.6666666666666665</v>
      </c>
      <c r="BZ32" s="285">
        <f t="shared" si="6"/>
        <v>8</v>
      </c>
      <c r="CA32" s="286">
        <f t="shared" si="7"/>
        <v>74.509803921568619</v>
      </c>
      <c r="CB32" s="285">
        <f t="shared" si="8"/>
        <v>3</v>
      </c>
      <c r="CC32" s="285">
        <f t="shared" si="9"/>
        <v>2</v>
      </c>
      <c r="CD32" s="285">
        <f t="shared" si="10"/>
        <v>1</v>
      </c>
      <c r="CE32" s="285">
        <f t="shared" si="11"/>
        <v>5</v>
      </c>
      <c r="CF32" s="285">
        <f t="shared" si="12"/>
        <v>4</v>
      </c>
      <c r="CG32" s="285">
        <f t="shared" si="13"/>
        <v>4.666666666666667</v>
      </c>
      <c r="CH32" s="286">
        <f t="shared" si="14"/>
        <v>78.666666666666671</v>
      </c>
      <c r="CI32" s="285">
        <f t="shared" si="15"/>
        <v>4</v>
      </c>
      <c r="CJ32" s="285">
        <f t="shared" si="16"/>
        <v>2.6666666666666665</v>
      </c>
      <c r="CK32" s="286">
        <f t="shared" si="17"/>
        <v>95.238095238095227</v>
      </c>
      <c r="CL32" s="285">
        <f t="shared" si="18"/>
        <v>9</v>
      </c>
      <c r="CM32" s="286">
        <f t="shared" si="19"/>
        <v>100</v>
      </c>
      <c r="CN32" s="287">
        <f t="shared" si="20"/>
        <v>87.103641456582636</v>
      </c>
      <c r="CO32" s="288">
        <f t="shared" si="21"/>
        <v>100</v>
      </c>
      <c r="CP32" s="187">
        <f t="shared" si="22"/>
        <v>38.095238095238095</v>
      </c>
      <c r="CQ32" s="187">
        <f t="shared" si="23"/>
        <v>100</v>
      </c>
      <c r="CR32" s="231"/>
      <c r="CS32" s="231"/>
      <c r="CT32" s="187">
        <f t="shared" si="24"/>
        <v>100</v>
      </c>
      <c r="CU32" s="187">
        <f t="shared" si="25"/>
        <v>100</v>
      </c>
      <c r="CV32" s="187">
        <f t="shared" si="26"/>
        <v>25</v>
      </c>
      <c r="CW32" s="187">
        <f t="shared" si="27"/>
        <v>83.333333333333343</v>
      </c>
      <c r="CX32" s="187">
        <f t="shared" si="28"/>
        <v>80</v>
      </c>
      <c r="CY32" s="187">
        <f t="shared" si="29"/>
        <v>93.333333333333329</v>
      </c>
      <c r="CZ32" s="231"/>
      <c r="DA32" s="231"/>
      <c r="DB32" s="231"/>
      <c r="DC32" s="187">
        <f t="shared" si="30"/>
        <v>100</v>
      </c>
      <c r="DD32" s="187">
        <f t="shared" si="31"/>
        <v>88.888888888888886</v>
      </c>
      <c r="DE32" s="231"/>
      <c r="DF32" s="231"/>
      <c r="DG32" s="231"/>
      <c r="DH32" s="231"/>
      <c r="DI32" s="231"/>
      <c r="DJ32" s="231"/>
      <c r="DK32" s="289">
        <f t="shared" si="32"/>
        <v>100</v>
      </c>
    </row>
    <row r="33" spans="1:115" ht="84" customHeight="1">
      <c r="A33" s="291">
        <v>31</v>
      </c>
      <c r="B33" s="115">
        <v>32</v>
      </c>
      <c r="C33" s="34" t="s">
        <v>341</v>
      </c>
      <c r="D33" s="38" t="s">
        <v>158</v>
      </c>
      <c r="E33" s="33">
        <v>1</v>
      </c>
      <c r="F33" s="33">
        <v>1</v>
      </c>
      <c r="G33" s="73">
        <v>1</v>
      </c>
      <c r="H33" s="73">
        <v>1</v>
      </c>
      <c r="I33" s="73">
        <v>1</v>
      </c>
      <c r="J33" s="73">
        <v>0.66666666666666663</v>
      </c>
      <c r="K33" s="73">
        <v>1</v>
      </c>
      <c r="L33" s="73">
        <v>0</v>
      </c>
      <c r="M33" s="73">
        <v>0.66666666666666663</v>
      </c>
      <c r="N33" s="73">
        <v>1</v>
      </c>
      <c r="O33" s="73">
        <v>1</v>
      </c>
      <c r="P33" s="293">
        <v>1</v>
      </c>
      <c r="Q33" s="293">
        <v>1</v>
      </c>
      <c r="R33" s="293">
        <v>1</v>
      </c>
      <c r="S33" s="293">
        <v>1</v>
      </c>
      <c r="T33" s="293">
        <v>1</v>
      </c>
      <c r="U33" s="293">
        <v>1</v>
      </c>
      <c r="V33" s="293">
        <v>1</v>
      </c>
      <c r="W33" s="294">
        <f t="shared" si="0"/>
        <v>15.333333333333334</v>
      </c>
      <c r="X33" s="293">
        <v>1</v>
      </c>
      <c r="Y33" s="293">
        <v>1</v>
      </c>
      <c r="Z33" s="293">
        <v>1</v>
      </c>
      <c r="AA33" s="293">
        <v>1</v>
      </c>
      <c r="AB33" s="293">
        <v>1</v>
      </c>
      <c r="AC33" s="293">
        <v>1</v>
      </c>
      <c r="AD33" s="293">
        <v>1</v>
      </c>
      <c r="AE33" s="293">
        <v>1</v>
      </c>
      <c r="AF33" s="293">
        <v>1</v>
      </c>
      <c r="AG33" s="293">
        <v>0.66666666666666663</v>
      </c>
      <c r="AH33" s="293">
        <v>0</v>
      </c>
      <c r="AI33" s="293">
        <v>1</v>
      </c>
      <c r="AJ33" s="293">
        <v>1</v>
      </c>
      <c r="AK33" s="293">
        <v>1</v>
      </c>
      <c r="AL33" s="293">
        <v>1</v>
      </c>
      <c r="AM33" s="293">
        <v>1</v>
      </c>
      <c r="AN33" s="293">
        <v>1</v>
      </c>
      <c r="AO33" s="293">
        <v>0</v>
      </c>
      <c r="AP33" s="293">
        <v>1</v>
      </c>
      <c r="AQ33" s="293">
        <v>1</v>
      </c>
      <c r="AR33" s="293">
        <v>1</v>
      </c>
      <c r="AS33" s="293">
        <v>1</v>
      </c>
      <c r="AT33" s="293">
        <v>1</v>
      </c>
      <c r="AU33" s="293">
        <v>1</v>
      </c>
      <c r="AV33" s="293">
        <v>1</v>
      </c>
      <c r="AW33" s="293">
        <v>1</v>
      </c>
      <c r="AX33" s="293">
        <v>1</v>
      </c>
      <c r="AY33" s="293">
        <v>1</v>
      </c>
      <c r="AZ33" s="293">
        <v>1</v>
      </c>
      <c r="BA33" s="293">
        <v>1</v>
      </c>
      <c r="BB33" s="295">
        <f t="shared" si="1"/>
        <v>22.666666666666664</v>
      </c>
      <c r="BC33" s="382">
        <v>0</v>
      </c>
      <c r="BD33" s="293">
        <v>0.66666666666666663</v>
      </c>
      <c r="BE33" s="293">
        <v>0.66666666666666663</v>
      </c>
      <c r="BF33" s="293">
        <v>1</v>
      </c>
      <c r="BG33" s="293">
        <v>1</v>
      </c>
      <c r="BH33" s="293">
        <v>1</v>
      </c>
      <c r="BI33" s="293">
        <v>1</v>
      </c>
      <c r="BJ33" s="293">
        <v>0.66666666666666663</v>
      </c>
      <c r="BK33" s="293">
        <v>0.66666666666666663</v>
      </c>
      <c r="BL33" s="295">
        <f t="shared" si="2"/>
        <v>5.6666666666666661</v>
      </c>
      <c r="BM33" s="293">
        <v>1</v>
      </c>
      <c r="BN33" s="293">
        <v>1</v>
      </c>
      <c r="BO33" s="293">
        <v>1</v>
      </c>
      <c r="BP33" s="293">
        <v>1</v>
      </c>
      <c r="BQ33" s="293">
        <v>1</v>
      </c>
      <c r="BR33" s="293">
        <v>0.66666666666666663</v>
      </c>
      <c r="BS33" s="293">
        <v>0</v>
      </c>
      <c r="BT33" s="293">
        <v>0.33333333333333331</v>
      </c>
      <c r="BU33" s="293">
        <v>1</v>
      </c>
      <c r="BV33" s="293">
        <v>1</v>
      </c>
      <c r="BW33" s="284">
        <f t="shared" si="3"/>
        <v>7</v>
      </c>
      <c r="BX33" s="285">
        <f t="shared" si="4"/>
        <v>2</v>
      </c>
      <c r="BY33" s="285">
        <f t="shared" si="5"/>
        <v>5.333333333333333</v>
      </c>
      <c r="BZ33" s="285">
        <f t="shared" si="6"/>
        <v>8</v>
      </c>
      <c r="CA33" s="286">
        <f t="shared" si="7"/>
        <v>90.196078431372541</v>
      </c>
      <c r="CB33" s="285">
        <f t="shared" si="8"/>
        <v>3</v>
      </c>
      <c r="CC33" s="285">
        <f t="shared" si="9"/>
        <v>2</v>
      </c>
      <c r="CD33" s="285">
        <f t="shared" si="10"/>
        <v>2.6666666666666665</v>
      </c>
      <c r="CE33" s="285">
        <f t="shared" si="11"/>
        <v>5</v>
      </c>
      <c r="CF33" s="285">
        <f t="shared" si="12"/>
        <v>5</v>
      </c>
      <c r="CG33" s="285">
        <f t="shared" si="13"/>
        <v>5</v>
      </c>
      <c r="CH33" s="286">
        <f t="shared" si="14"/>
        <v>90.666666666666657</v>
      </c>
      <c r="CI33" s="285">
        <f t="shared" si="15"/>
        <v>3.333333333333333</v>
      </c>
      <c r="CJ33" s="285">
        <f t="shared" si="16"/>
        <v>2.333333333333333</v>
      </c>
      <c r="CK33" s="286">
        <f t="shared" si="17"/>
        <v>80.952380952380949</v>
      </c>
      <c r="CL33" s="285">
        <f t="shared" si="18"/>
        <v>7</v>
      </c>
      <c r="CM33" s="286">
        <f t="shared" si="19"/>
        <v>77.777777777777771</v>
      </c>
      <c r="CN33" s="287">
        <f t="shared" si="20"/>
        <v>84.898225957049476</v>
      </c>
      <c r="CO33" s="288">
        <f t="shared" si="21"/>
        <v>100</v>
      </c>
      <c r="CP33" s="187">
        <f t="shared" si="22"/>
        <v>76.19047619047619</v>
      </c>
      <c r="CQ33" s="187">
        <f t="shared" si="23"/>
        <v>100</v>
      </c>
      <c r="CR33" s="231"/>
      <c r="CS33" s="231"/>
      <c r="CT33" s="187">
        <f t="shared" si="24"/>
        <v>100</v>
      </c>
      <c r="CU33" s="187">
        <f t="shared" si="25"/>
        <v>100</v>
      </c>
      <c r="CV33" s="187">
        <f t="shared" si="26"/>
        <v>66.666666666666657</v>
      </c>
      <c r="CW33" s="187">
        <f t="shared" si="27"/>
        <v>83.333333333333343</v>
      </c>
      <c r="CX33" s="187">
        <f t="shared" si="28"/>
        <v>100</v>
      </c>
      <c r="CY33" s="187">
        <f t="shared" si="29"/>
        <v>100</v>
      </c>
      <c r="CZ33" s="231"/>
      <c r="DA33" s="231"/>
      <c r="DB33" s="231"/>
      <c r="DC33" s="187">
        <f t="shared" si="30"/>
        <v>83.333333333333329</v>
      </c>
      <c r="DD33" s="187">
        <f t="shared" si="31"/>
        <v>77.777777777777771</v>
      </c>
      <c r="DE33" s="231"/>
      <c r="DF33" s="231"/>
      <c r="DG33" s="231"/>
      <c r="DH33" s="231"/>
      <c r="DI33" s="231"/>
      <c r="DJ33" s="231"/>
      <c r="DK33" s="289">
        <f t="shared" si="32"/>
        <v>77.777777777777786</v>
      </c>
    </row>
    <row r="34" spans="1:115" ht="56" customHeight="1">
      <c r="A34" s="291">
        <v>32</v>
      </c>
      <c r="B34" s="115">
        <v>33</v>
      </c>
      <c r="C34" s="34" t="s">
        <v>342</v>
      </c>
      <c r="D34" s="38" t="s">
        <v>158</v>
      </c>
      <c r="E34" s="190">
        <v>1</v>
      </c>
      <c r="F34" s="190">
        <v>1</v>
      </c>
      <c r="G34" s="377">
        <v>1</v>
      </c>
      <c r="H34" s="377">
        <v>1</v>
      </c>
      <c r="I34" s="377">
        <v>0</v>
      </c>
      <c r="J34" s="377">
        <v>0</v>
      </c>
      <c r="K34" s="377">
        <v>1</v>
      </c>
      <c r="L34" s="377">
        <v>0</v>
      </c>
      <c r="M34" s="377">
        <v>0.66666666666666663</v>
      </c>
      <c r="N34" s="377">
        <v>0</v>
      </c>
      <c r="O34" s="377">
        <v>1</v>
      </c>
      <c r="P34" s="376">
        <v>1</v>
      </c>
      <c r="Q34" s="376">
        <v>1</v>
      </c>
      <c r="R34" s="376">
        <v>1</v>
      </c>
      <c r="S34" s="376">
        <v>1</v>
      </c>
      <c r="T34" s="376">
        <v>1</v>
      </c>
      <c r="U34" s="376">
        <v>1</v>
      </c>
      <c r="V34" s="376">
        <v>0</v>
      </c>
      <c r="W34" s="294">
        <f t="shared" si="0"/>
        <v>11.666666666666668</v>
      </c>
      <c r="X34" s="376">
        <v>1</v>
      </c>
      <c r="Y34" s="376">
        <v>1</v>
      </c>
      <c r="Z34" s="376">
        <v>1</v>
      </c>
      <c r="AA34" s="376">
        <v>1</v>
      </c>
      <c r="AB34" s="376">
        <v>1</v>
      </c>
      <c r="AC34" s="376">
        <v>1</v>
      </c>
      <c r="AD34" s="376">
        <v>1</v>
      </c>
      <c r="AE34" s="376">
        <v>1</v>
      </c>
      <c r="AF34" s="376">
        <v>0</v>
      </c>
      <c r="AG34" s="376">
        <v>0</v>
      </c>
      <c r="AH34" s="376">
        <v>0</v>
      </c>
      <c r="AI34" s="376">
        <v>1</v>
      </c>
      <c r="AJ34" s="376">
        <v>1</v>
      </c>
      <c r="AK34" s="376">
        <v>0</v>
      </c>
      <c r="AL34" s="382">
        <v>0</v>
      </c>
      <c r="AM34" s="382">
        <v>0</v>
      </c>
      <c r="AN34" s="376">
        <v>1</v>
      </c>
      <c r="AO34" s="376">
        <v>0</v>
      </c>
      <c r="AP34" s="376">
        <v>1</v>
      </c>
      <c r="AQ34" s="376">
        <v>0.66666666666666663</v>
      </c>
      <c r="AR34" s="376">
        <v>0</v>
      </c>
      <c r="AS34" s="376">
        <v>1</v>
      </c>
      <c r="AT34" s="376">
        <v>0</v>
      </c>
      <c r="AU34" s="376">
        <v>1</v>
      </c>
      <c r="AV34" s="376">
        <v>1</v>
      </c>
      <c r="AW34" s="376">
        <v>1</v>
      </c>
      <c r="AX34" s="376">
        <v>1</v>
      </c>
      <c r="AY34" s="376">
        <v>0.66666666666666663</v>
      </c>
      <c r="AZ34" s="376">
        <v>0.66666666666666663</v>
      </c>
      <c r="BA34" s="376">
        <v>0</v>
      </c>
      <c r="BB34" s="295">
        <f t="shared" si="1"/>
        <v>14</v>
      </c>
      <c r="BC34" s="382">
        <v>0</v>
      </c>
      <c r="BD34" s="376">
        <v>1</v>
      </c>
      <c r="BE34" s="376">
        <v>1</v>
      </c>
      <c r="BF34" s="376">
        <v>1</v>
      </c>
      <c r="BG34" s="376">
        <v>1</v>
      </c>
      <c r="BH34" s="376">
        <v>1</v>
      </c>
      <c r="BI34" s="376">
        <v>1</v>
      </c>
      <c r="BJ34" s="376">
        <v>0.66666666666666663</v>
      </c>
      <c r="BK34" s="376">
        <v>0.66666666666666663</v>
      </c>
      <c r="BL34" s="295">
        <f t="shared" si="2"/>
        <v>6.333333333333333</v>
      </c>
      <c r="BM34" s="376">
        <v>1</v>
      </c>
      <c r="BN34" s="376">
        <v>1</v>
      </c>
      <c r="BO34" s="376">
        <v>1</v>
      </c>
      <c r="BP34" s="376">
        <v>0</v>
      </c>
      <c r="BQ34" s="376">
        <v>0</v>
      </c>
      <c r="BR34" s="376">
        <v>0.66666666666666663</v>
      </c>
      <c r="BS34" s="376">
        <v>0</v>
      </c>
      <c r="BT34" s="376">
        <v>0.33333333333333331</v>
      </c>
      <c r="BU34" s="376">
        <v>1</v>
      </c>
      <c r="BV34" s="376">
        <v>1</v>
      </c>
      <c r="BW34" s="284">
        <f t="shared" si="3"/>
        <v>5</v>
      </c>
      <c r="BX34" s="285">
        <f t="shared" si="4"/>
        <v>2</v>
      </c>
      <c r="BY34" s="285">
        <f t="shared" si="5"/>
        <v>2.6666666666666665</v>
      </c>
      <c r="BZ34" s="285">
        <f t="shared" si="6"/>
        <v>7</v>
      </c>
      <c r="CA34" s="286">
        <f t="shared" si="7"/>
        <v>68.627450980392155</v>
      </c>
      <c r="CB34" s="285">
        <f t="shared" si="8"/>
        <v>3</v>
      </c>
      <c r="CC34" s="285">
        <f t="shared" si="9"/>
        <v>2</v>
      </c>
      <c r="CD34" s="285">
        <f t="shared" si="10"/>
        <v>1</v>
      </c>
      <c r="CE34" s="285">
        <f t="shared" si="11"/>
        <v>2</v>
      </c>
      <c r="CF34" s="285">
        <f t="shared" si="12"/>
        <v>2.6666666666666665</v>
      </c>
      <c r="CG34" s="285">
        <f t="shared" si="13"/>
        <v>3.333333333333333</v>
      </c>
      <c r="CH34" s="286">
        <f t="shared" si="14"/>
        <v>56</v>
      </c>
      <c r="CI34" s="285">
        <f t="shared" si="15"/>
        <v>4</v>
      </c>
      <c r="CJ34" s="285">
        <f t="shared" si="16"/>
        <v>2.333333333333333</v>
      </c>
      <c r="CK34" s="286">
        <f t="shared" si="17"/>
        <v>90.476190476190467</v>
      </c>
      <c r="CL34" s="285">
        <f t="shared" si="18"/>
        <v>5</v>
      </c>
      <c r="CM34" s="286">
        <f t="shared" si="19"/>
        <v>55.555555555555557</v>
      </c>
      <c r="CN34" s="287">
        <f t="shared" si="20"/>
        <v>67.664799253034545</v>
      </c>
      <c r="CO34" s="288">
        <f t="shared" si="21"/>
        <v>100</v>
      </c>
      <c r="CP34" s="187">
        <f t="shared" si="22"/>
        <v>38.095238095238095</v>
      </c>
      <c r="CQ34" s="187">
        <f t="shared" si="23"/>
        <v>87.5</v>
      </c>
      <c r="CR34" s="231"/>
      <c r="CS34" s="231"/>
      <c r="CT34" s="187">
        <f t="shared" si="24"/>
        <v>100</v>
      </c>
      <c r="CU34" s="187">
        <f t="shared" si="25"/>
        <v>100</v>
      </c>
      <c r="CV34" s="383">
        <f t="shared" si="26"/>
        <v>25</v>
      </c>
      <c r="CW34" s="383">
        <f t="shared" si="27"/>
        <v>33.333333333333329</v>
      </c>
      <c r="CX34" s="383">
        <f t="shared" si="28"/>
        <v>53.333333333333336</v>
      </c>
      <c r="CY34" s="383">
        <f t="shared" si="29"/>
        <v>66.666666666666657</v>
      </c>
      <c r="CZ34" s="231"/>
      <c r="DA34" s="231"/>
      <c r="DB34" s="231"/>
      <c r="DC34" s="187">
        <f t="shared" si="30"/>
        <v>100</v>
      </c>
      <c r="DD34" s="187">
        <f t="shared" si="31"/>
        <v>77.777777777777771</v>
      </c>
      <c r="DE34" s="231"/>
      <c r="DF34" s="231"/>
      <c r="DG34" s="231"/>
      <c r="DH34" s="231"/>
      <c r="DI34" s="231"/>
      <c r="DJ34" s="231"/>
      <c r="DK34" s="289">
        <f t="shared" si="32"/>
        <v>55.555555555555557</v>
      </c>
    </row>
    <row r="35" spans="1:115" ht="56" customHeight="1">
      <c r="A35" s="291">
        <v>34</v>
      </c>
      <c r="B35" s="115">
        <v>35</v>
      </c>
      <c r="C35" s="34" t="s">
        <v>343</v>
      </c>
      <c r="D35" s="38" t="s">
        <v>344</v>
      </c>
      <c r="E35" s="33">
        <v>1</v>
      </c>
      <c r="F35" s="33">
        <v>1</v>
      </c>
      <c r="G35" s="73">
        <v>1</v>
      </c>
      <c r="H35" s="73">
        <v>1</v>
      </c>
      <c r="I35" s="73">
        <v>1</v>
      </c>
      <c r="J35" s="73">
        <v>1</v>
      </c>
      <c r="K35" s="73">
        <v>1</v>
      </c>
      <c r="L35" s="73">
        <v>0</v>
      </c>
      <c r="M35" s="73">
        <v>1</v>
      </c>
      <c r="N35" s="73">
        <v>1</v>
      </c>
      <c r="O35" s="73">
        <v>1</v>
      </c>
      <c r="P35" s="293">
        <v>1</v>
      </c>
      <c r="Q35" s="293">
        <v>1</v>
      </c>
      <c r="R35" s="293">
        <v>1</v>
      </c>
      <c r="S35" s="293">
        <v>1</v>
      </c>
      <c r="T35" s="293">
        <v>1</v>
      </c>
      <c r="U35" s="293">
        <v>1</v>
      </c>
      <c r="V35" s="293">
        <v>1</v>
      </c>
      <c r="W35" s="294">
        <f t="shared" si="0"/>
        <v>16</v>
      </c>
      <c r="X35" s="293">
        <v>1</v>
      </c>
      <c r="Y35" s="293">
        <v>1</v>
      </c>
      <c r="Z35" s="293">
        <v>1</v>
      </c>
      <c r="AA35" s="376">
        <v>1</v>
      </c>
      <c r="AB35" s="376">
        <v>1</v>
      </c>
      <c r="AC35" s="376">
        <v>1</v>
      </c>
      <c r="AD35" s="376">
        <v>1</v>
      </c>
      <c r="AE35" s="376">
        <v>1</v>
      </c>
      <c r="AF35" s="376">
        <v>1</v>
      </c>
      <c r="AG35" s="376">
        <v>0.66666666666666663</v>
      </c>
      <c r="AH35" s="376">
        <v>0</v>
      </c>
      <c r="AI35" s="376">
        <v>1</v>
      </c>
      <c r="AJ35" s="376">
        <v>1</v>
      </c>
      <c r="AK35" s="376">
        <v>1</v>
      </c>
      <c r="AL35" s="382">
        <v>1</v>
      </c>
      <c r="AM35" s="382">
        <v>1</v>
      </c>
      <c r="AN35" s="376">
        <v>1</v>
      </c>
      <c r="AO35" s="376">
        <v>0</v>
      </c>
      <c r="AP35" s="376">
        <v>1</v>
      </c>
      <c r="AQ35" s="376">
        <v>1</v>
      </c>
      <c r="AR35" s="376">
        <v>1</v>
      </c>
      <c r="AS35" s="376">
        <v>0.66666666666666663</v>
      </c>
      <c r="AT35" s="376">
        <v>1</v>
      </c>
      <c r="AU35" s="376">
        <v>0</v>
      </c>
      <c r="AV35" s="293">
        <v>1</v>
      </c>
      <c r="AW35" s="293">
        <v>1</v>
      </c>
      <c r="AX35" s="376">
        <v>1</v>
      </c>
      <c r="AY35" s="376">
        <v>1</v>
      </c>
      <c r="AZ35" s="376">
        <v>0.66666666666666663</v>
      </c>
      <c r="BA35" s="293">
        <v>0</v>
      </c>
      <c r="BB35" s="295">
        <f t="shared" si="1"/>
        <v>20</v>
      </c>
      <c r="BC35" s="382">
        <v>1</v>
      </c>
      <c r="BD35" s="293">
        <v>1</v>
      </c>
      <c r="BE35" s="376">
        <v>1</v>
      </c>
      <c r="BF35" s="376">
        <v>1</v>
      </c>
      <c r="BG35" s="376">
        <v>1</v>
      </c>
      <c r="BH35" s="293">
        <v>1</v>
      </c>
      <c r="BI35" s="293">
        <v>1</v>
      </c>
      <c r="BJ35" s="293">
        <v>1</v>
      </c>
      <c r="BK35" s="293">
        <v>1</v>
      </c>
      <c r="BL35" s="295">
        <f t="shared" si="2"/>
        <v>7</v>
      </c>
      <c r="BM35" s="293">
        <v>1</v>
      </c>
      <c r="BN35" s="293">
        <v>1</v>
      </c>
      <c r="BO35" s="293">
        <v>1</v>
      </c>
      <c r="BP35" s="293">
        <v>0</v>
      </c>
      <c r="BQ35" s="293">
        <v>0.66666666666666663</v>
      </c>
      <c r="BR35" s="293">
        <v>0</v>
      </c>
      <c r="BS35" s="293">
        <v>0</v>
      </c>
      <c r="BT35" s="293">
        <v>1</v>
      </c>
      <c r="BU35" s="293">
        <v>0.66666666666666663</v>
      </c>
      <c r="BV35" s="293">
        <v>0.66666666666666663</v>
      </c>
      <c r="BW35" s="284">
        <f t="shared" si="3"/>
        <v>5</v>
      </c>
      <c r="BX35" s="285">
        <f t="shared" si="4"/>
        <v>2</v>
      </c>
      <c r="BY35" s="285">
        <f t="shared" si="5"/>
        <v>6</v>
      </c>
      <c r="BZ35" s="285">
        <f t="shared" si="6"/>
        <v>8</v>
      </c>
      <c r="CA35" s="286">
        <f t="shared" si="7"/>
        <v>94.117647058823536</v>
      </c>
      <c r="CB35" s="285">
        <f t="shared" si="8"/>
        <v>3</v>
      </c>
      <c r="CC35" s="285">
        <f t="shared" si="9"/>
        <v>2</v>
      </c>
      <c r="CD35" s="285">
        <f t="shared" si="10"/>
        <v>2.6666666666666665</v>
      </c>
      <c r="CE35" s="285">
        <f t="shared" si="11"/>
        <v>5</v>
      </c>
      <c r="CF35" s="285">
        <f t="shared" si="12"/>
        <v>3.6666666666666665</v>
      </c>
      <c r="CG35" s="285">
        <f t="shared" si="13"/>
        <v>3.6666666666666665</v>
      </c>
      <c r="CH35" s="286">
        <f t="shared" si="14"/>
        <v>80</v>
      </c>
      <c r="CI35" s="285">
        <f t="shared" si="15"/>
        <v>4</v>
      </c>
      <c r="CJ35" s="285">
        <f t="shared" si="16"/>
        <v>3</v>
      </c>
      <c r="CK35" s="286">
        <f t="shared" si="17"/>
        <v>100</v>
      </c>
      <c r="CL35" s="285">
        <f t="shared" si="18"/>
        <v>5</v>
      </c>
      <c r="CM35" s="286">
        <f t="shared" si="19"/>
        <v>55.555555555555557</v>
      </c>
      <c r="CN35" s="287">
        <f t="shared" si="20"/>
        <v>82.41830065359477</v>
      </c>
      <c r="CO35" s="288">
        <f t="shared" si="21"/>
        <v>100</v>
      </c>
      <c r="CP35" s="187">
        <f t="shared" si="22"/>
        <v>85.714285714285708</v>
      </c>
      <c r="CQ35" s="187">
        <f t="shared" si="23"/>
        <v>100</v>
      </c>
      <c r="CR35" s="231"/>
      <c r="CS35" s="231"/>
      <c r="CT35" s="187">
        <f t="shared" si="24"/>
        <v>100</v>
      </c>
      <c r="CU35" s="187">
        <f t="shared" si="25"/>
        <v>100</v>
      </c>
      <c r="CV35" s="383">
        <f t="shared" si="26"/>
        <v>66.666666666666657</v>
      </c>
      <c r="CW35" s="383">
        <f t="shared" si="27"/>
        <v>83.333333333333343</v>
      </c>
      <c r="CX35" s="383">
        <f t="shared" si="28"/>
        <v>73.333333333333329</v>
      </c>
      <c r="CY35" s="383">
        <f t="shared" si="29"/>
        <v>73.333333333333329</v>
      </c>
      <c r="CZ35" s="231"/>
      <c r="DA35" s="231"/>
      <c r="DB35" s="231"/>
      <c r="DC35" s="187">
        <f t="shared" si="30"/>
        <v>100</v>
      </c>
      <c r="DD35" s="187">
        <f t="shared" si="31"/>
        <v>100</v>
      </c>
      <c r="DE35" s="231"/>
      <c r="DF35" s="231"/>
      <c r="DG35" s="231"/>
      <c r="DH35" s="231"/>
      <c r="DI35" s="231"/>
      <c r="DJ35" s="231"/>
      <c r="DK35" s="289">
        <f t="shared" si="32"/>
        <v>55.555555555555557</v>
      </c>
    </row>
    <row r="36" spans="1:115" ht="84" customHeight="1">
      <c r="A36" s="291">
        <v>35</v>
      </c>
      <c r="B36" s="115">
        <v>36</v>
      </c>
      <c r="C36" s="34" t="s">
        <v>345</v>
      </c>
      <c r="D36" s="38" t="s">
        <v>159</v>
      </c>
      <c r="E36" s="33">
        <v>1</v>
      </c>
      <c r="F36" s="33">
        <v>1</v>
      </c>
      <c r="G36" s="73">
        <v>1</v>
      </c>
      <c r="H36" s="73">
        <v>1</v>
      </c>
      <c r="I36" s="73">
        <v>1</v>
      </c>
      <c r="J36" s="73">
        <v>0</v>
      </c>
      <c r="K36" s="73">
        <v>1</v>
      </c>
      <c r="L36" s="73">
        <v>0</v>
      </c>
      <c r="M36" s="73">
        <v>1</v>
      </c>
      <c r="N36" s="73">
        <v>1</v>
      </c>
      <c r="O36" s="73">
        <v>1</v>
      </c>
      <c r="P36" s="377">
        <v>1</v>
      </c>
      <c r="Q36" s="293">
        <v>1</v>
      </c>
      <c r="R36" s="293">
        <v>1</v>
      </c>
      <c r="S36" s="293">
        <v>1</v>
      </c>
      <c r="T36" s="293">
        <v>1</v>
      </c>
      <c r="U36" s="293">
        <v>1</v>
      </c>
      <c r="V36" s="293">
        <v>0</v>
      </c>
      <c r="W36" s="294">
        <f t="shared" si="0"/>
        <v>14</v>
      </c>
      <c r="X36" s="293">
        <v>1</v>
      </c>
      <c r="Y36" s="293">
        <v>1</v>
      </c>
      <c r="Z36" s="293">
        <v>1</v>
      </c>
      <c r="AA36" s="376">
        <v>1</v>
      </c>
      <c r="AB36" s="376">
        <v>1</v>
      </c>
      <c r="AC36" s="376">
        <v>1</v>
      </c>
      <c r="AD36" s="376">
        <v>1</v>
      </c>
      <c r="AE36" s="376">
        <v>1</v>
      </c>
      <c r="AF36" s="376">
        <v>1</v>
      </c>
      <c r="AG36" s="376">
        <v>1</v>
      </c>
      <c r="AH36" s="376">
        <v>0</v>
      </c>
      <c r="AI36" s="376">
        <v>1</v>
      </c>
      <c r="AJ36" s="376">
        <v>1</v>
      </c>
      <c r="AK36" s="376">
        <v>0</v>
      </c>
      <c r="AL36" s="382">
        <v>0</v>
      </c>
      <c r="AM36" s="382">
        <v>1</v>
      </c>
      <c r="AN36" s="376">
        <v>1</v>
      </c>
      <c r="AO36" s="376">
        <v>0</v>
      </c>
      <c r="AP36" s="376">
        <v>1</v>
      </c>
      <c r="AQ36" s="376">
        <v>1</v>
      </c>
      <c r="AR36" s="376">
        <v>1</v>
      </c>
      <c r="AS36" s="376">
        <v>1</v>
      </c>
      <c r="AT36" s="376">
        <v>1</v>
      </c>
      <c r="AU36" s="376">
        <v>0</v>
      </c>
      <c r="AV36" s="293">
        <v>1</v>
      </c>
      <c r="AW36" s="293">
        <v>1</v>
      </c>
      <c r="AX36" s="376">
        <v>1</v>
      </c>
      <c r="AY36" s="376">
        <v>1</v>
      </c>
      <c r="AZ36" s="376">
        <v>0.66666666666666663</v>
      </c>
      <c r="BA36" s="293">
        <v>0</v>
      </c>
      <c r="BB36" s="295">
        <f t="shared" si="1"/>
        <v>18.666666666666668</v>
      </c>
      <c r="BC36" s="382">
        <v>0</v>
      </c>
      <c r="BD36" s="293">
        <v>0</v>
      </c>
      <c r="BE36" s="376">
        <v>0</v>
      </c>
      <c r="BF36" s="376">
        <v>0</v>
      </c>
      <c r="BG36" s="376">
        <v>0</v>
      </c>
      <c r="BH36" s="293">
        <v>1</v>
      </c>
      <c r="BI36" s="293">
        <v>1</v>
      </c>
      <c r="BJ36" s="293">
        <v>1</v>
      </c>
      <c r="BK36" s="293">
        <v>1</v>
      </c>
      <c r="BL36" s="295">
        <f t="shared" si="2"/>
        <v>3</v>
      </c>
      <c r="BM36" s="293">
        <v>1</v>
      </c>
      <c r="BN36" s="293">
        <v>1</v>
      </c>
      <c r="BO36" s="293">
        <v>1</v>
      </c>
      <c r="BP36" s="293">
        <v>1</v>
      </c>
      <c r="BQ36" s="293">
        <v>1</v>
      </c>
      <c r="BR36" s="293">
        <v>1</v>
      </c>
      <c r="BS36" s="293">
        <v>1</v>
      </c>
      <c r="BT36" s="293">
        <v>1</v>
      </c>
      <c r="BU36" s="293">
        <v>1</v>
      </c>
      <c r="BV36" s="293">
        <v>1</v>
      </c>
      <c r="BW36" s="284">
        <f t="shared" si="3"/>
        <v>9</v>
      </c>
      <c r="BX36" s="285">
        <f t="shared" si="4"/>
        <v>2</v>
      </c>
      <c r="BY36" s="285">
        <f t="shared" si="5"/>
        <v>5</v>
      </c>
      <c r="BZ36" s="285">
        <f t="shared" si="6"/>
        <v>7</v>
      </c>
      <c r="CA36" s="286">
        <f t="shared" si="7"/>
        <v>82.352941176470594</v>
      </c>
      <c r="CB36" s="285">
        <f t="shared" si="8"/>
        <v>3</v>
      </c>
      <c r="CC36" s="285">
        <f t="shared" si="9"/>
        <v>2</v>
      </c>
      <c r="CD36" s="285">
        <f t="shared" si="10"/>
        <v>3</v>
      </c>
      <c r="CE36" s="285">
        <f t="shared" si="11"/>
        <v>3</v>
      </c>
      <c r="CF36" s="285">
        <f t="shared" si="12"/>
        <v>4</v>
      </c>
      <c r="CG36" s="285">
        <f t="shared" si="13"/>
        <v>3.6666666666666665</v>
      </c>
      <c r="CH36" s="286">
        <f t="shared" si="14"/>
        <v>74.666666666666671</v>
      </c>
      <c r="CI36" s="285">
        <f t="shared" si="15"/>
        <v>0</v>
      </c>
      <c r="CJ36" s="285">
        <f t="shared" si="16"/>
        <v>3</v>
      </c>
      <c r="CK36" s="286">
        <f t="shared" si="17"/>
        <v>42.857142857142854</v>
      </c>
      <c r="CL36" s="285">
        <f t="shared" si="18"/>
        <v>9</v>
      </c>
      <c r="CM36" s="286">
        <f t="shared" si="19"/>
        <v>100</v>
      </c>
      <c r="CN36" s="287">
        <f t="shared" si="20"/>
        <v>74.969187675070032</v>
      </c>
      <c r="CO36" s="288">
        <f t="shared" si="21"/>
        <v>100</v>
      </c>
      <c r="CP36" s="187">
        <f t="shared" si="22"/>
        <v>71.428571428571431</v>
      </c>
      <c r="CQ36" s="187">
        <f t="shared" si="23"/>
        <v>87.5</v>
      </c>
      <c r="CR36" s="231"/>
      <c r="CS36" s="231"/>
      <c r="CT36" s="187">
        <f t="shared" si="24"/>
        <v>100</v>
      </c>
      <c r="CU36" s="187">
        <f t="shared" si="25"/>
        <v>100</v>
      </c>
      <c r="CV36" s="383">
        <f t="shared" si="26"/>
        <v>75</v>
      </c>
      <c r="CW36" s="383">
        <f t="shared" si="27"/>
        <v>50</v>
      </c>
      <c r="CX36" s="383">
        <f t="shared" si="28"/>
        <v>80</v>
      </c>
      <c r="CY36" s="383">
        <f t="shared" si="29"/>
        <v>73.333333333333329</v>
      </c>
      <c r="CZ36" s="231"/>
      <c r="DA36" s="231"/>
      <c r="DB36" s="231"/>
      <c r="DC36" s="187">
        <f t="shared" si="30"/>
        <v>0</v>
      </c>
      <c r="DD36" s="187">
        <f t="shared" si="31"/>
        <v>100</v>
      </c>
      <c r="DE36" s="231"/>
      <c r="DF36" s="231"/>
      <c r="DG36" s="231"/>
      <c r="DH36" s="231"/>
      <c r="DI36" s="231"/>
      <c r="DJ36" s="231"/>
      <c r="DK36" s="289">
        <f t="shared" si="32"/>
        <v>100</v>
      </c>
    </row>
    <row r="37" spans="1:115" ht="45" customHeight="1">
      <c r="A37" s="291">
        <v>37</v>
      </c>
      <c r="B37" s="115">
        <v>37</v>
      </c>
      <c r="C37" s="34" t="s">
        <v>346</v>
      </c>
      <c r="D37" s="35" t="s">
        <v>317</v>
      </c>
      <c r="E37" s="33">
        <v>1</v>
      </c>
      <c r="F37" s="33">
        <v>1</v>
      </c>
      <c r="G37" s="377">
        <v>1</v>
      </c>
      <c r="H37" s="377">
        <v>1</v>
      </c>
      <c r="I37" s="377">
        <v>0.66666666666666663</v>
      </c>
      <c r="J37" s="377">
        <v>0</v>
      </c>
      <c r="K37" s="377">
        <v>1</v>
      </c>
      <c r="L37" s="377">
        <v>0</v>
      </c>
      <c r="M37" s="377">
        <v>0.66666666666666663</v>
      </c>
      <c r="N37" s="377">
        <v>0</v>
      </c>
      <c r="O37" s="377">
        <v>1</v>
      </c>
      <c r="P37" s="377">
        <v>1</v>
      </c>
      <c r="Q37" s="376">
        <v>1</v>
      </c>
      <c r="R37" s="376">
        <v>1</v>
      </c>
      <c r="S37" s="376">
        <v>1</v>
      </c>
      <c r="T37" s="376">
        <v>1</v>
      </c>
      <c r="U37" s="376">
        <v>1</v>
      </c>
      <c r="V37" s="376">
        <v>1</v>
      </c>
      <c r="W37" s="294">
        <f t="shared" si="0"/>
        <v>13.333333333333332</v>
      </c>
      <c r="X37" s="376">
        <v>1</v>
      </c>
      <c r="Y37" s="376">
        <v>1</v>
      </c>
      <c r="Z37" s="376">
        <v>1</v>
      </c>
      <c r="AA37" s="376">
        <v>1</v>
      </c>
      <c r="AB37" s="376">
        <v>1</v>
      </c>
      <c r="AC37" s="376">
        <v>1</v>
      </c>
      <c r="AD37" s="376">
        <v>1</v>
      </c>
      <c r="AE37" s="376">
        <v>1</v>
      </c>
      <c r="AF37" s="376">
        <v>0</v>
      </c>
      <c r="AG37" s="376">
        <v>0</v>
      </c>
      <c r="AH37" s="376">
        <v>0</v>
      </c>
      <c r="AI37" s="376">
        <v>1</v>
      </c>
      <c r="AJ37" s="376">
        <v>1</v>
      </c>
      <c r="AK37" s="376">
        <v>1</v>
      </c>
      <c r="AL37" s="382">
        <v>1</v>
      </c>
      <c r="AM37" s="382">
        <v>1</v>
      </c>
      <c r="AN37" s="376">
        <v>1</v>
      </c>
      <c r="AO37" s="376">
        <v>0</v>
      </c>
      <c r="AP37" s="376">
        <v>1</v>
      </c>
      <c r="AQ37" s="376">
        <v>1</v>
      </c>
      <c r="AR37" s="376">
        <v>1</v>
      </c>
      <c r="AS37" s="376">
        <v>1</v>
      </c>
      <c r="AT37" s="376">
        <v>0</v>
      </c>
      <c r="AU37" s="376">
        <v>1</v>
      </c>
      <c r="AV37" s="376">
        <v>1</v>
      </c>
      <c r="AW37" s="376">
        <v>1</v>
      </c>
      <c r="AX37" s="376">
        <v>1</v>
      </c>
      <c r="AY37" s="376">
        <v>1</v>
      </c>
      <c r="AZ37" s="376">
        <v>0</v>
      </c>
      <c r="BA37" s="376">
        <v>0</v>
      </c>
      <c r="BB37" s="295">
        <f t="shared" si="1"/>
        <v>18</v>
      </c>
      <c r="BC37" s="382">
        <v>1</v>
      </c>
      <c r="BD37" s="376">
        <v>1</v>
      </c>
      <c r="BE37" s="376">
        <v>1</v>
      </c>
      <c r="BF37" s="376">
        <v>1</v>
      </c>
      <c r="BG37" s="376">
        <v>1</v>
      </c>
      <c r="BH37" s="376">
        <v>1</v>
      </c>
      <c r="BI37" s="376">
        <v>1</v>
      </c>
      <c r="BJ37" s="376">
        <v>0.66666666666666663</v>
      </c>
      <c r="BK37" s="376">
        <v>1</v>
      </c>
      <c r="BL37" s="295">
        <f t="shared" si="2"/>
        <v>6.6666666666666661</v>
      </c>
      <c r="BM37" s="376">
        <v>1</v>
      </c>
      <c r="BN37" s="376">
        <v>1</v>
      </c>
      <c r="BO37" s="376">
        <v>1</v>
      </c>
      <c r="BP37" s="376">
        <v>1</v>
      </c>
      <c r="BQ37" s="376">
        <v>1</v>
      </c>
      <c r="BR37" s="376">
        <v>1</v>
      </c>
      <c r="BS37" s="293">
        <v>1</v>
      </c>
      <c r="BT37" s="293">
        <v>1</v>
      </c>
      <c r="BU37" s="376">
        <v>1</v>
      </c>
      <c r="BV37" s="376">
        <v>1</v>
      </c>
      <c r="BW37" s="284">
        <f t="shared" si="3"/>
        <v>9</v>
      </c>
      <c r="BX37" s="285">
        <f t="shared" si="4"/>
        <v>2</v>
      </c>
      <c r="BY37" s="285">
        <f t="shared" si="5"/>
        <v>3.333333333333333</v>
      </c>
      <c r="BZ37" s="285">
        <f t="shared" si="6"/>
        <v>8</v>
      </c>
      <c r="CA37" s="286">
        <f t="shared" si="7"/>
        <v>78.431372549019599</v>
      </c>
      <c r="CB37" s="285">
        <f t="shared" si="8"/>
        <v>3</v>
      </c>
      <c r="CC37" s="285">
        <f t="shared" si="9"/>
        <v>2</v>
      </c>
      <c r="CD37" s="285">
        <f t="shared" si="10"/>
        <v>1</v>
      </c>
      <c r="CE37" s="285">
        <f t="shared" si="11"/>
        <v>5</v>
      </c>
      <c r="CF37" s="285">
        <f t="shared" si="12"/>
        <v>4</v>
      </c>
      <c r="CG37" s="285">
        <f t="shared" si="13"/>
        <v>3</v>
      </c>
      <c r="CH37" s="286">
        <f t="shared" si="14"/>
        <v>72</v>
      </c>
      <c r="CI37" s="285">
        <f t="shared" si="15"/>
        <v>4</v>
      </c>
      <c r="CJ37" s="285">
        <f t="shared" si="16"/>
        <v>2.6666666666666665</v>
      </c>
      <c r="CK37" s="286">
        <f t="shared" si="17"/>
        <v>95.238095238095227</v>
      </c>
      <c r="CL37" s="285">
        <f t="shared" si="18"/>
        <v>9</v>
      </c>
      <c r="CM37" s="286">
        <f t="shared" si="19"/>
        <v>100</v>
      </c>
      <c r="CN37" s="287">
        <f t="shared" si="20"/>
        <v>86.417366946778714</v>
      </c>
      <c r="CO37" s="288">
        <f t="shared" si="21"/>
        <v>100</v>
      </c>
      <c r="CP37" s="187">
        <f t="shared" si="22"/>
        <v>47.619047619047613</v>
      </c>
      <c r="CQ37" s="187">
        <f t="shared" si="23"/>
        <v>100</v>
      </c>
      <c r="CR37" s="231"/>
      <c r="CS37" s="231"/>
      <c r="CT37" s="187">
        <f t="shared" si="24"/>
        <v>100</v>
      </c>
      <c r="CU37" s="187">
        <f t="shared" si="25"/>
        <v>100</v>
      </c>
      <c r="CV37" s="383">
        <f t="shared" si="26"/>
        <v>25</v>
      </c>
      <c r="CW37" s="383">
        <f t="shared" si="27"/>
        <v>83.333333333333343</v>
      </c>
      <c r="CX37" s="383">
        <f t="shared" si="28"/>
        <v>80</v>
      </c>
      <c r="CY37" s="383">
        <f t="shared" si="29"/>
        <v>60</v>
      </c>
      <c r="CZ37" s="231"/>
      <c r="DA37" s="231"/>
      <c r="DB37" s="231"/>
      <c r="DC37" s="187">
        <f t="shared" si="30"/>
        <v>100</v>
      </c>
      <c r="DD37" s="187">
        <f t="shared" si="31"/>
        <v>88.888888888888886</v>
      </c>
      <c r="DE37" s="231"/>
      <c r="DF37" s="231"/>
      <c r="DG37" s="231"/>
      <c r="DH37" s="231"/>
      <c r="DI37" s="231"/>
      <c r="DJ37" s="231"/>
      <c r="DK37" s="289">
        <f t="shared" si="32"/>
        <v>100</v>
      </c>
    </row>
    <row r="38" spans="1:115" ht="28" customHeight="1">
      <c r="A38" s="291">
        <v>38</v>
      </c>
      <c r="B38" s="151">
        <v>38</v>
      </c>
      <c r="C38" s="119" t="s">
        <v>347</v>
      </c>
      <c r="D38" s="123" t="s">
        <v>413</v>
      </c>
      <c r="E38" s="33">
        <v>1</v>
      </c>
      <c r="F38" s="33">
        <v>1</v>
      </c>
      <c r="G38" s="73">
        <v>1</v>
      </c>
      <c r="H38" s="73">
        <v>1</v>
      </c>
      <c r="I38" s="73">
        <v>1</v>
      </c>
      <c r="J38" s="73">
        <v>1</v>
      </c>
      <c r="K38" s="73">
        <v>1</v>
      </c>
      <c r="L38" s="73">
        <v>1</v>
      </c>
      <c r="M38" s="73">
        <v>1</v>
      </c>
      <c r="N38" s="73">
        <v>1</v>
      </c>
      <c r="O38" s="73">
        <v>1</v>
      </c>
      <c r="P38" s="293">
        <v>1</v>
      </c>
      <c r="Q38" s="293">
        <v>1</v>
      </c>
      <c r="R38" s="293">
        <v>1</v>
      </c>
      <c r="S38" s="293">
        <v>1</v>
      </c>
      <c r="T38" s="293">
        <v>1</v>
      </c>
      <c r="U38" s="293">
        <v>1</v>
      </c>
      <c r="V38" s="293">
        <v>1</v>
      </c>
      <c r="W38" s="294">
        <f t="shared" si="0"/>
        <v>17</v>
      </c>
      <c r="X38" s="293">
        <v>1</v>
      </c>
      <c r="Y38" s="376">
        <v>1</v>
      </c>
      <c r="Z38" s="376">
        <v>1</v>
      </c>
      <c r="AA38" s="376">
        <v>1</v>
      </c>
      <c r="AB38" s="376">
        <v>1</v>
      </c>
      <c r="AC38" s="376">
        <v>1</v>
      </c>
      <c r="AD38" s="376">
        <v>1</v>
      </c>
      <c r="AE38" s="376">
        <v>1</v>
      </c>
      <c r="AF38" s="376">
        <v>1</v>
      </c>
      <c r="AG38" s="376">
        <v>0</v>
      </c>
      <c r="AH38" s="376">
        <v>0</v>
      </c>
      <c r="AI38" s="376">
        <v>1</v>
      </c>
      <c r="AJ38" s="376">
        <v>1</v>
      </c>
      <c r="AK38" s="376">
        <v>1</v>
      </c>
      <c r="AL38" s="382">
        <v>1</v>
      </c>
      <c r="AM38" s="382">
        <v>1</v>
      </c>
      <c r="AN38" s="376">
        <v>1</v>
      </c>
      <c r="AO38" s="376">
        <v>0</v>
      </c>
      <c r="AP38" s="376">
        <v>1</v>
      </c>
      <c r="AQ38" s="376">
        <v>1</v>
      </c>
      <c r="AR38" s="376">
        <v>1</v>
      </c>
      <c r="AS38" s="376">
        <v>1</v>
      </c>
      <c r="AT38" s="376">
        <v>1</v>
      </c>
      <c r="AU38" s="376">
        <v>1</v>
      </c>
      <c r="AV38" s="293">
        <v>1</v>
      </c>
      <c r="AW38" s="293">
        <v>1</v>
      </c>
      <c r="AX38" s="293">
        <v>1</v>
      </c>
      <c r="AY38" s="293">
        <v>1</v>
      </c>
      <c r="AZ38" s="293">
        <v>1</v>
      </c>
      <c r="BA38" s="293">
        <v>1</v>
      </c>
      <c r="BB38" s="295">
        <f t="shared" si="1"/>
        <v>22</v>
      </c>
      <c r="BC38" s="382">
        <v>1</v>
      </c>
      <c r="BD38" s="293">
        <v>1</v>
      </c>
      <c r="BE38" s="293">
        <v>1</v>
      </c>
      <c r="BF38" s="293">
        <v>0.66666666666666663</v>
      </c>
      <c r="BG38" s="293">
        <v>1</v>
      </c>
      <c r="BH38" s="293">
        <v>1</v>
      </c>
      <c r="BI38" s="293">
        <v>1</v>
      </c>
      <c r="BJ38" s="293">
        <v>0.66666666666666663</v>
      </c>
      <c r="BK38" s="293">
        <v>1</v>
      </c>
      <c r="BL38" s="295">
        <f t="shared" si="2"/>
        <v>6.333333333333333</v>
      </c>
      <c r="BM38" s="293">
        <v>1</v>
      </c>
      <c r="BN38" s="293">
        <v>1</v>
      </c>
      <c r="BO38" s="293">
        <v>1</v>
      </c>
      <c r="BP38" s="293">
        <v>1</v>
      </c>
      <c r="BQ38" s="293">
        <v>1</v>
      </c>
      <c r="BR38" s="293">
        <v>1</v>
      </c>
      <c r="BS38" s="293">
        <v>0.66666666666666663</v>
      </c>
      <c r="BT38" s="293">
        <v>1</v>
      </c>
      <c r="BU38" s="293">
        <v>0</v>
      </c>
      <c r="BV38" s="293">
        <v>0</v>
      </c>
      <c r="BW38" s="284">
        <f t="shared" si="3"/>
        <v>6.6666666666666661</v>
      </c>
      <c r="BX38" s="285">
        <f t="shared" si="4"/>
        <v>2</v>
      </c>
      <c r="BY38" s="285">
        <f t="shared" si="5"/>
        <v>7</v>
      </c>
      <c r="BZ38" s="285">
        <f t="shared" si="6"/>
        <v>8</v>
      </c>
      <c r="CA38" s="286">
        <f t="shared" si="7"/>
        <v>100</v>
      </c>
      <c r="CB38" s="285">
        <f t="shared" si="8"/>
        <v>3</v>
      </c>
      <c r="CC38" s="285">
        <f t="shared" si="9"/>
        <v>2</v>
      </c>
      <c r="CD38" s="285">
        <f t="shared" si="10"/>
        <v>2</v>
      </c>
      <c r="CE38" s="285">
        <f t="shared" si="11"/>
        <v>5</v>
      </c>
      <c r="CF38" s="285">
        <f t="shared" si="12"/>
        <v>5</v>
      </c>
      <c r="CG38" s="285">
        <f t="shared" si="13"/>
        <v>5</v>
      </c>
      <c r="CH38" s="286">
        <f t="shared" si="14"/>
        <v>88</v>
      </c>
      <c r="CI38" s="285">
        <f t="shared" si="15"/>
        <v>3.6666666666666665</v>
      </c>
      <c r="CJ38" s="285">
        <f t="shared" si="16"/>
        <v>2.6666666666666665</v>
      </c>
      <c r="CK38" s="286">
        <f t="shared" si="17"/>
        <v>90.476190476190467</v>
      </c>
      <c r="CL38" s="285">
        <f t="shared" si="18"/>
        <v>6.6666666666666661</v>
      </c>
      <c r="CM38" s="286">
        <f t="shared" si="19"/>
        <v>74.074074074074076</v>
      </c>
      <c r="CN38" s="287">
        <f t="shared" si="20"/>
        <v>88.137566137566139</v>
      </c>
      <c r="CO38" s="288">
        <f t="shared" si="21"/>
        <v>100</v>
      </c>
      <c r="CP38" s="187">
        <f t="shared" si="22"/>
        <v>100</v>
      </c>
      <c r="CQ38" s="187">
        <f t="shared" si="23"/>
        <v>100</v>
      </c>
      <c r="CR38" s="231"/>
      <c r="CS38" s="231"/>
      <c r="CT38" s="187">
        <f t="shared" si="24"/>
        <v>100</v>
      </c>
      <c r="CU38" s="187">
        <f t="shared" si="25"/>
        <v>100</v>
      </c>
      <c r="CV38" s="383">
        <f t="shared" si="26"/>
        <v>50</v>
      </c>
      <c r="CW38" s="383">
        <f t="shared" si="27"/>
        <v>83.333333333333343</v>
      </c>
      <c r="CX38" s="383">
        <f t="shared" si="28"/>
        <v>100</v>
      </c>
      <c r="CY38" s="383">
        <f t="shared" si="29"/>
        <v>100</v>
      </c>
      <c r="CZ38" s="231"/>
      <c r="DA38" s="231"/>
      <c r="DB38" s="231"/>
      <c r="DC38" s="187">
        <f t="shared" si="30"/>
        <v>91.666666666666657</v>
      </c>
      <c r="DD38" s="187">
        <f t="shared" si="31"/>
        <v>88.888888888888886</v>
      </c>
      <c r="DE38" s="231"/>
      <c r="DF38" s="231"/>
      <c r="DG38" s="231"/>
      <c r="DH38" s="231"/>
      <c r="DI38" s="231"/>
      <c r="DJ38" s="231"/>
      <c r="DK38" s="289">
        <f t="shared" si="32"/>
        <v>74.074074074074076</v>
      </c>
    </row>
    <row r="39" spans="1:115" ht="42" customHeight="1">
      <c r="A39" s="291">
        <v>39</v>
      </c>
      <c r="B39" s="151">
        <v>39</v>
      </c>
      <c r="C39" s="34" t="s">
        <v>348</v>
      </c>
      <c r="D39" s="38" t="s">
        <v>172</v>
      </c>
      <c r="E39" s="33">
        <v>1</v>
      </c>
      <c r="F39" s="33">
        <v>1</v>
      </c>
      <c r="G39" s="377">
        <v>1</v>
      </c>
      <c r="H39" s="377">
        <v>0.66666666666666663</v>
      </c>
      <c r="I39" s="377">
        <v>1</v>
      </c>
      <c r="J39" s="377">
        <v>0</v>
      </c>
      <c r="K39" s="377">
        <v>1</v>
      </c>
      <c r="L39" s="377">
        <v>0</v>
      </c>
      <c r="M39" s="377">
        <v>0.66666666666666663</v>
      </c>
      <c r="N39" s="377">
        <v>0.66666666666666663</v>
      </c>
      <c r="O39" s="377">
        <v>1</v>
      </c>
      <c r="P39" s="376">
        <v>1</v>
      </c>
      <c r="Q39" s="376">
        <v>1</v>
      </c>
      <c r="R39" s="376">
        <v>1</v>
      </c>
      <c r="S39" s="376">
        <v>1</v>
      </c>
      <c r="T39" s="376">
        <v>1</v>
      </c>
      <c r="U39" s="376">
        <v>1</v>
      </c>
      <c r="V39" s="376">
        <v>1</v>
      </c>
      <c r="W39" s="294">
        <f t="shared" ref="W39:W70" si="33">SUM(E39:F39,H39:V39)</f>
        <v>14</v>
      </c>
      <c r="X39" s="376">
        <v>1</v>
      </c>
      <c r="Y39" s="376">
        <v>1</v>
      </c>
      <c r="Z39" s="376">
        <v>1</v>
      </c>
      <c r="AA39" s="376">
        <v>1</v>
      </c>
      <c r="AB39" s="376">
        <v>1</v>
      </c>
      <c r="AC39" s="376">
        <v>0.66666666666666663</v>
      </c>
      <c r="AD39" s="376">
        <v>1</v>
      </c>
      <c r="AE39" s="376">
        <v>1</v>
      </c>
      <c r="AF39" s="376">
        <v>1</v>
      </c>
      <c r="AG39" s="376">
        <v>0</v>
      </c>
      <c r="AH39" s="376">
        <v>0</v>
      </c>
      <c r="AI39" s="376">
        <v>1</v>
      </c>
      <c r="AJ39" s="376">
        <v>1</v>
      </c>
      <c r="AK39" s="376">
        <v>0</v>
      </c>
      <c r="AL39" s="382">
        <v>0</v>
      </c>
      <c r="AM39" s="382">
        <v>0</v>
      </c>
      <c r="AN39" s="376">
        <v>0</v>
      </c>
      <c r="AO39" s="376">
        <v>0</v>
      </c>
      <c r="AP39" s="376">
        <v>1</v>
      </c>
      <c r="AQ39" s="376">
        <v>1</v>
      </c>
      <c r="AR39" s="376">
        <v>1</v>
      </c>
      <c r="AS39" s="376">
        <v>1</v>
      </c>
      <c r="AT39" s="376">
        <v>0.66666666666666663</v>
      </c>
      <c r="AU39" s="376">
        <v>1</v>
      </c>
      <c r="AV39" s="376">
        <v>1</v>
      </c>
      <c r="AW39" s="376">
        <v>1</v>
      </c>
      <c r="AX39" s="376">
        <v>1</v>
      </c>
      <c r="AY39" s="376">
        <v>1</v>
      </c>
      <c r="AZ39" s="376">
        <v>1</v>
      </c>
      <c r="BA39" s="376">
        <v>1</v>
      </c>
      <c r="BB39" s="295">
        <f t="shared" ref="BB39:BB70" si="34">SUM(X39:Z39)+SUM(AE39:AH39)+SUM(AJ39:AO39)+SUM(AQ39:AU39)+SUM(AW39:BA39)+SUM(AB39:AC39)</f>
        <v>17.333333333333332</v>
      </c>
      <c r="BC39" s="382">
        <v>1</v>
      </c>
      <c r="BD39" s="377">
        <v>1</v>
      </c>
      <c r="BE39" s="377">
        <v>0.66666666666666663</v>
      </c>
      <c r="BF39" s="377">
        <v>1</v>
      </c>
      <c r="BG39" s="376">
        <v>1</v>
      </c>
      <c r="BH39" s="376">
        <v>1</v>
      </c>
      <c r="BI39" s="376">
        <v>0.66666666666666663</v>
      </c>
      <c r="BJ39" s="376">
        <v>0.66666666666666663</v>
      </c>
      <c r="BK39" s="376">
        <v>0.66666666666666663</v>
      </c>
      <c r="BL39" s="295">
        <f t="shared" ref="BL39:BL70" si="35">SUM(BD39:BG39)+SUM(BI39:BK39)</f>
        <v>5.6666666666666661</v>
      </c>
      <c r="BM39" s="376">
        <v>1</v>
      </c>
      <c r="BN39" s="376">
        <v>1</v>
      </c>
      <c r="BO39" s="376">
        <v>1</v>
      </c>
      <c r="BP39" s="376">
        <v>1</v>
      </c>
      <c r="BQ39" s="376">
        <v>1</v>
      </c>
      <c r="BR39" s="376">
        <v>0</v>
      </c>
      <c r="BS39" s="293">
        <v>0</v>
      </c>
      <c r="BT39" s="293">
        <v>0.66666666666666663</v>
      </c>
      <c r="BU39" s="376">
        <v>0</v>
      </c>
      <c r="BV39" s="376">
        <v>0</v>
      </c>
      <c r="BW39" s="284">
        <f t="shared" ref="BW39:BW70" si="36">SUM(BM39:BN39)+SUM(BP39:BV39)</f>
        <v>4.6666666666666661</v>
      </c>
      <c r="BX39" s="285">
        <f t="shared" ref="BX39:BX73" si="37">E39+F39</f>
        <v>2</v>
      </c>
      <c r="BY39" s="285">
        <f t="shared" ref="BY39:BY73" si="38">SUM(H39:N39)</f>
        <v>3.9999999999999996</v>
      </c>
      <c r="BZ39" s="285">
        <f t="shared" ref="BZ39:BZ73" si="39">SUM(O39:V39)</f>
        <v>8</v>
      </c>
      <c r="CA39" s="286">
        <f t="shared" ref="CA39:CA70" si="40">SUM(BX39:BZ39)*100/17</f>
        <v>82.352941176470594</v>
      </c>
      <c r="CB39" s="285">
        <f t="shared" ref="CB39:CB73" si="41">SUM(X39:Z39)</f>
        <v>3</v>
      </c>
      <c r="CC39" s="285">
        <f t="shared" ref="CC39:CC73" si="42">SUM(AB39:AC39)</f>
        <v>1.6666666666666665</v>
      </c>
      <c r="CD39" s="285">
        <f t="shared" ref="CD39:CD73" si="43">SUM(AE39:AH39)</f>
        <v>2</v>
      </c>
      <c r="CE39" s="285">
        <f t="shared" ref="CE39:CE73" si="44">SUM(AJ39:AO39)</f>
        <v>1</v>
      </c>
      <c r="CF39" s="285">
        <f t="shared" ref="CF39:CF73" si="45">SUM(AQ39:AU39)</f>
        <v>4.6666666666666661</v>
      </c>
      <c r="CG39" s="285">
        <f t="shared" ref="CG39:CG73" si="46">SUM(AW39:BA39)</f>
        <v>5</v>
      </c>
      <c r="CH39" s="286">
        <f t="shared" ref="CH39:CH70" si="47">SUM(CB39:CG39)*100/25</f>
        <v>69.333333333333329</v>
      </c>
      <c r="CI39" s="285">
        <f t="shared" ref="CI39:CI73" si="48">SUM(BD39:BG39)</f>
        <v>3.6666666666666665</v>
      </c>
      <c r="CJ39" s="285">
        <f t="shared" ref="CJ39:CJ73" si="49">SUM(BI39:BK39)</f>
        <v>2</v>
      </c>
      <c r="CK39" s="286">
        <f t="shared" ref="CK39:CK70" si="50">SUM(CI39:CJ39)*100/7</f>
        <v>80.952380952380949</v>
      </c>
      <c r="CL39" s="285">
        <f t="shared" ref="CL39:CL73" si="51">SUM(BP39:BV39)+SUM(BM39:BN39)</f>
        <v>4.6666666666666661</v>
      </c>
      <c r="CM39" s="286">
        <f t="shared" ref="CM39:CM70" si="52">CL39*100/9</f>
        <v>51.851851851851848</v>
      </c>
      <c r="CN39" s="287">
        <f t="shared" ref="CN39:CN70" si="53">AVERAGE(CA39,CH39,CK39,CM39)</f>
        <v>71.122626828509183</v>
      </c>
      <c r="CO39" s="288">
        <f t="shared" ref="CO39:CO73" si="54">(BX39/2)*100</f>
        <v>100</v>
      </c>
      <c r="CP39" s="187">
        <f t="shared" ref="CP39:CP73" si="55">(BY39/7)*100</f>
        <v>57.142857142857139</v>
      </c>
      <c r="CQ39" s="187">
        <f t="shared" ref="CQ39:CQ73" si="56">(BZ39/8)*100</f>
        <v>100</v>
      </c>
      <c r="CR39" s="231"/>
      <c r="CS39" s="231"/>
      <c r="CT39" s="187">
        <f t="shared" ref="CT39:CT73" si="57">(CB39/3)*100</f>
        <v>100</v>
      </c>
      <c r="CU39" s="187">
        <f t="shared" ref="CU39:CU73" si="58">(CC39/2)*100</f>
        <v>83.333333333333329</v>
      </c>
      <c r="CV39" s="383">
        <f t="shared" ref="CV39:CV73" si="59">(CD39/4)*100</f>
        <v>50</v>
      </c>
      <c r="CW39" s="383">
        <f t="shared" ref="CW39:CW73" si="60">(CE39/6)*100</f>
        <v>16.666666666666664</v>
      </c>
      <c r="CX39" s="383">
        <f t="shared" ref="CX39:CX73" si="61">(CF39/5)*100</f>
        <v>93.333333333333329</v>
      </c>
      <c r="CY39" s="383">
        <f t="shared" ref="CY39:CY73" si="62">(CG39/5)*100</f>
        <v>100</v>
      </c>
      <c r="CZ39" s="231"/>
      <c r="DA39" s="231"/>
      <c r="DB39" s="231"/>
      <c r="DC39" s="187">
        <f t="shared" ref="DC39:DC73" si="63">(CI39/4)*100</f>
        <v>91.666666666666657</v>
      </c>
      <c r="DD39" s="187">
        <f t="shared" ref="DD39:DD73" si="64">(CJ39/3)*100</f>
        <v>66.666666666666657</v>
      </c>
      <c r="DE39" s="231"/>
      <c r="DF39" s="231"/>
      <c r="DG39" s="231"/>
      <c r="DH39" s="231"/>
      <c r="DI39" s="231"/>
      <c r="DJ39" s="231"/>
      <c r="DK39" s="289">
        <f t="shared" ref="DK39:DK73" si="65">(CL39/9)*100</f>
        <v>51.851851851851848</v>
      </c>
    </row>
    <row r="40" spans="1:115" ht="28" customHeight="1">
      <c r="A40" s="291">
        <v>44</v>
      </c>
      <c r="B40" s="151">
        <v>45</v>
      </c>
      <c r="C40" s="37" t="s">
        <v>349</v>
      </c>
      <c r="D40" s="38" t="s">
        <v>318</v>
      </c>
      <c r="E40" s="190">
        <v>1</v>
      </c>
      <c r="F40" s="190">
        <v>1</v>
      </c>
      <c r="G40" s="73">
        <v>1</v>
      </c>
      <c r="H40" s="73">
        <v>1</v>
      </c>
      <c r="I40" s="73">
        <v>1</v>
      </c>
      <c r="J40" s="73">
        <v>1</v>
      </c>
      <c r="K40" s="73">
        <v>1</v>
      </c>
      <c r="L40" s="73">
        <v>0</v>
      </c>
      <c r="M40" s="73">
        <v>1</v>
      </c>
      <c r="N40" s="73">
        <v>1</v>
      </c>
      <c r="O40" s="73">
        <v>1</v>
      </c>
      <c r="P40" s="293">
        <v>1</v>
      </c>
      <c r="Q40" s="293">
        <v>1</v>
      </c>
      <c r="R40" s="293">
        <v>1</v>
      </c>
      <c r="S40" s="293">
        <v>1</v>
      </c>
      <c r="T40" s="293">
        <v>1</v>
      </c>
      <c r="U40" s="293">
        <v>1</v>
      </c>
      <c r="V40" s="293">
        <v>1</v>
      </c>
      <c r="W40" s="294">
        <f t="shared" si="33"/>
        <v>16</v>
      </c>
      <c r="X40" s="293">
        <v>1</v>
      </c>
      <c r="Y40" s="293">
        <v>1</v>
      </c>
      <c r="Z40" s="293">
        <v>1</v>
      </c>
      <c r="AA40" s="376">
        <v>1</v>
      </c>
      <c r="AB40" s="376">
        <v>1</v>
      </c>
      <c r="AC40" s="376">
        <v>0.66666666666666663</v>
      </c>
      <c r="AD40" s="376">
        <v>1</v>
      </c>
      <c r="AE40" s="376">
        <v>1</v>
      </c>
      <c r="AF40" s="376">
        <v>1</v>
      </c>
      <c r="AG40" s="376">
        <v>1</v>
      </c>
      <c r="AH40" s="376">
        <v>0</v>
      </c>
      <c r="AI40" s="376">
        <v>1</v>
      </c>
      <c r="AJ40" s="376">
        <v>1</v>
      </c>
      <c r="AK40" s="376">
        <v>1</v>
      </c>
      <c r="AL40" s="382">
        <v>1</v>
      </c>
      <c r="AM40" s="382">
        <v>1</v>
      </c>
      <c r="AN40" s="376">
        <v>1</v>
      </c>
      <c r="AO40" s="376">
        <v>1</v>
      </c>
      <c r="AP40" s="376">
        <v>1</v>
      </c>
      <c r="AQ40" s="376">
        <v>1</v>
      </c>
      <c r="AR40" s="376">
        <v>1</v>
      </c>
      <c r="AS40" s="376">
        <v>1</v>
      </c>
      <c r="AT40" s="376">
        <v>1</v>
      </c>
      <c r="AU40" s="376">
        <v>0</v>
      </c>
      <c r="AV40" s="293">
        <v>1</v>
      </c>
      <c r="AW40" s="293">
        <v>1</v>
      </c>
      <c r="AX40" s="293">
        <v>1</v>
      </c>
      <c r="AY40" s="293">
        <v>1</v>
      </c>
      <c r="AZ40" s="293">
        <v>1</v>
      </c>
      <c r="BA40" s="293">
        <v>1</v>
      </c>
      <c r="BB40" s="295">
        <f t="shared" si="34"/>
        <v>22.666666666666668</v>
      </c>
      <c r="BC40" s="382">
        <v>0</v>
      </c>
      <c r="BD40" s="73">
        <v>0.66666666666666663</v>
      </c>
      <c r="BE40" s="377">
        <v>0.66666666666666663</v>
      </c>
      <c r="BF40" s="296">
        <v>1</v>
      </c>
      <c r="BG40" s="293">
        <v>1</v>
      </c>
      <c r="BH40" s="293">
        <v>1</v>
      </c>
      <c r="BI40" s="293">
        <v>1</v>
      </c>
      <c r="BJ40" s="293">
        <v>0.66666666666666663</v>
      </c>
      <c r="BK40" s="293">
        <v>0.66666666666666663</v>
      </c>
      <c r="BL40" s="295">
        <f t="shared" si="35"/>
        <v>5.6666666666666661</v>
      </c>
      <c r="BM40" s="293">
        <v>1</v>
      </c>
      <c r="BN40" s="293">
        <v>0</v>
      </c>
      <c r="BO40" s="293">
        <v>0</v>
      </c>
      <c r="BP40" s="293">
        <v>1</v>
      </c>
      <c r="BQ40" s="293">
        <v>1</v>
      </c>
      <c r="BR40" s="293">
        <v>1</v>
      </c>
      <c r="BS40" s="293">
        <v>1</v>
      </c>
      <c r="BT40" s="293">
        <v>0.33333333333333331</v>
      </c>
      <c r="BU40" s="293">
        <v>0</v>
      </c>
      <c r="BV40" s="293">
        <v>0</v>
      </c>
      <c r="BW40" s="284">
        <f t="shared" si="36"/>
        <v>5.333333333333333</v>
      </c>
      <c r="BX40" s="285">
        <f t="shared" si="37"/>
        <v>2</v>
      </c>
      <c r="BY40" s="285">
        <f t="shared" si="38"/>
        <v>6</v>
      </c>
      <c r="BZ40" s="285">
        <f t="shared" si="39"/>
        <v>8</v>
      </c>
      <c r="CA40" s="286">
        <f t="shared" si="40"/>
        <v>94.117647058823536</v>
      </c>
      <c r="CB40" s="285">
        <f t="shared" si="41"/>
        <v>3</v>
      </c>
      <c r="CC40" s="285">
        <f t="shared" si="42"/>
        <v>1.6666666666666665</v>
      </c>
      <c r="CD40" s="285">
        <f t="shared" si="43"/>
        <v>3</v>
      </c>
      <c r="CE40" s="285">
        <f t="shared" si="44"/>
        <v>6</v>
      </c>
      <c r="CF40" s="285">
        <f t="shared" si="45"/>
        <v>4</v>
      </c>
      <c r="CG40" s="285">
        <f t="shared" si="46"/>
        <v>5</v>
      </c>
      <c r="CH40" s="286">
        <f t="shared" si="47"/>
        <v>90.666666666666657</v>
      </c>
      <c r="CI40" s="285">
        <f t="shared" si="48"/>
        <v>3.333333333333333</v>
      </c>
      <c r="CJ40" s="285">
        <f t="shared" si="49"/>
        <v>2.333333333333333</v>
      </c>
      <c r="CK40" s="286">
        <f t="shared" si="50"/>
        <v>80.952380952380949</v>
      </c>
      <c r="CL40" s="285">
        <f t="shared" si="51"/>
        <v>5.333333333333333</v>
      </c>
      <c r="CM40" s="286">
        <f t="shared" si="52"/>
        <v>59.259259259259252</v>
      </c>
      <c r="CN40" s="287">
        <f t="shared" si="53"/>
        <v>81.248988484282592</v>
      </c>
      <c r="CO40" s="288">
        <f t="shared" si="54"/>
        <v>100</v>
      </c>
      <c r="CP40" s="187">
        <f t="shared" si="55"/>
        <v>85.714285714285708</v>
      </c>
      <c r="CQ40" s="187">
        <f t="shared" si="56"/>
        <v>100</v>
      </c>
      <c r="CR40" s="231"/>
      <c r="CS40" s="231"/>
      <c r="CT40" s="187">
        <f t="shared" si="57"/>
        <v>100</v>
      </c>
      <c r="CU40" s="187">
        <f t="shared" si="58"/>
        <v>83.333333333333329</v>
      </c>
      <c r="CV40" s="187">
        <f t="shared" si="59"/>
        <v>75</v>
      </c>
      <c r="CW40" s="187">
        <f t="shared" si="60"/>
        <v>100</v>
      </c>
      <c r="CX40" s="187">
        <f t="shared" si="61"/>
        <v>80</v>
      </c>
      <c r="CY40" s="187">
        <f t="shared" si="62"/>
        <v>100</v>
      </c>
      <c r="CZ40" s="231"/>
      <c r="DA40" s="231"/>
      <c r="DB40" s="231"/>
      <c r="DC40" s="187">
        <f t="shared" si="63"/>
        <v>83.333333333333329</v>
      </c>
      <c r="DD40" s="187">
        <f t="shared" si="64"/>
        <v>77.777777777777771</v>
      </c>
      <c r="DE40" s="231"/>
      <c r="DF40" s="231"/>
      <c r="DG40" s="231"/>
      <c r="DH40" s="231"/>
      <c r="DI40" s="231"/>
      <c r="DJ40" s="231"/>
      <c r="DK40" s="289">
        <f t="shared" si="65"/>
        <v>59.259259259259252</v>
      </c>
    </row>
    <row r="41" spans="1:115" ht="28" customHeight="1">
      <c r="A41" s="291">
        <v>47</v>
      </c>
      <c r="B41" s="115">
        <v>48</v>
      </c>
      <c r="C41" s="34" t="s">
        <v>350</v>
      </c>
      <c r="D41" s="38" t="s">
        <v>317</v>
      </c>
      <c r="E41" s="33">
        <v>1</v>
      </c>
      <c r="F41" s="33">
        <v>1</v>
      </c>
      <c r="G41" s="73">
        <v>1</v>
      </c>
      <c r="H41" s="73">
        <v>0.66666666666666663</v>
      </c>
      <c r="I41" s="73">
        <v>1</v>
      </c>
      <c r="J41" s="73">
        <v>0</v>
      </c>
      <c r="K41" s="73">
        <v>1</v>
      </c>
      <c r="L41" s="73">
        <v>0</v>
      </c>
      <c r="M41" s="73">
        <v>1</v>
      </c>
      <c r="N41" s="73">
        <v>0</v>
      </c>
      <c r="O41" s="73">
        <v>1</v>
      </c>
      <c r="P41" s="293">
        <v>1</v>
      </c>
      <c r="Q41" s="293">
        <v>1</v>
      </c>
      <c r="R41" s="293">
        <v>1</v>
      </c>
      <c r="S41" s="293">
        <v>1</v>
      </c>
      <c r="T41" s="293">
        <v>1</v>
      </c>
      <c r="U41" s="293">
        <v>1</v>
      </c>
      <c r="V41" s="293">
        <v>1</v>
      </c>
      <c r="W41" s="294">
        <f t="shared" si="33"/>
        <v>13.666666666666666</v>
      </c>
      <c r="X41" s="293">
        <v>1</v>
      </c>
      <c r="Y41" s="293">
        <v>1</v>
      </c>
      <c r="Z41" s="293">
        <v>1</v>
      </c>
      <c r="AA41" s="293">
        <v>1</v>
      </c>
      <c r="AB41" s="293">
        <v>1</v>
      </c>
      <c r="AC41" s="293">
        <v>1</v>
      </c>
      <c r="AD41" s="293">
        <v>1</v>
      </c>
      <c r="AE41" s="293">
        <v>1</v>
      </c>
      <c r="AF41" s="293">
        <v>1</v>
      </c>
      <c r="AG41" s="293">
        <v>1</v>
      </c>
      <c r="AH41" s="293">
        <v>0</v>
      </c>
      <c r="AI41" s="293">
        <v>1</v>
      </c>
      <c r="AJ41" s="293">
        <v>1</v>
      </c>
      <c r="AK41" s="293">
        <v>1</v>
      </c>
      <c r="AL41" s="382">
        <v>1</v>
      </c>
      <c r="AM41" s="382">
        <v>1</v>
      </c>
      <c r="AN41" s="293">
        <v>1</v>
      </c>
      <c r="AO41" s="293">
        <v>0</v>
      </c>
      <c r="AP41" s="293">
        <v>1</v>
      </c>
      <c r="AQ41" s="293">
        <v>1</v>
      </c>
      <c r="AR41" s="293">
        <v>1</v>
      </c>
      <c r="AS41" s="293">
        <v>1</v>
      </c>
      <c r="AT41" s="293">
        <v>1</v>
      </c>
      <c r="AU41" s="293">
        <v>1</v>
      </c>
      <c r="AV41" s="293">
        <v>1</v>
      </c>
      <c r="AW41" s="293">
        <v>1</v>
      </c>
      <c r="AX41" s="293">
        <v>1</v>
      </c>
      <c r="AY41" s="293">
        <v>1</v>
      </c>
      <c r="AZ41" s="293">
        <v>1</v>
      </c>
      <c r="BA41" s="293">
        <v>1</v>
      </c>
      <c r="BB41" s="295">
        <f t="shared" si="34"/>
        <v>23</v>
      </c>
      <c r="BC41" s="293">
        <v>1</v>
      </c>
      <c r="BD41" s="377">
        <v>1</v>
      </c>
      <c r="BE41" s="377">
        <v>1</v>
      </c>
      <c r="BF41" s="377">
        <v>1</v>
      </c>
      <c r="BG41" s="293">
        <v>1</v>
      </c>
      <c r="BH41" s="293">
        <v>1</v>
      </c>
      <c r="BI41" s="293">
        <v>1</v>
      </c>
      <c r="BJ41" s="293">
        <v>0.66666666666666663</v>
      </c>
      <c r="BK41" s="293">
        <v>1</v>
      </c>
      <c r="BL41" s="295">
        <f t="shared" si="35"/>
        <v>6.6666666666666661</v>
      </c>
      <c r="BM41" s="293">
        <v>1</v>
      </c>
      <c r="BN41" s="293">
        <v>1</v>
      </c>
      <c r="BO41" s="293">
        <v>1</v>
      </c>
      <c r="BP41" s="293">
        <v>1</v>
      </c>
      <c r="BQ41" s="293">
        <v>1</v>
      </c>
      <c r="BR41" s="293">
        <v>1</v>
      </c>
      <c r="BS41" s="293">
        <v>1</v>
      </c>
      <c r="BT41" s="293">
        <v>1</v>
      </c>
      <c r="BU41" s="293">
        <v>1</v>
      </c>
      <c r="BV41" s="293">
        <v>1</v>
      </c>
      <c r="BW41" s="284">
        <f t="shared" si="36"/>
        <v>9</v>
      </c>
      <c r="BX41" s="285">
        <f t="shared" si="37"/>
        <v>2</v>
      </c>
      <c r="BY41" s="285">
        <f t="shared" si="38"/>
        <v>3.6666666666666665</v>
      </c>
      <c r="BZ41" s="285">
        <f t="shared" si="39"/>
        <v>8</v>
      </c>
      <c r="CA41" s="286">
        <f t="shared" si="40"/>
        <v>80.392156862745082</v>
      </c>
      <c r="CB41" s="285">
        <f t="shared" si="41"/>
        <v>3</v>
      </c>
      <c r="CC41" s="285">
        <f t="shared" si="42"/>
        <v>2</v>
      </c>
      <c r="CD41" s="285">
        <f t="shared" si="43"/>
        <v>3</v>
      </c>
      <c r="CE41" s="285">
        <f t="shared" si="44"/>
        <v>5</v>
      </c>
      <c r="CF41" s="285">
        <f t="shared" si="45"/>
        <v>5</v>
      </c>
      <c r="CG41" s="285">
        <f t="shared" si="46"/>
        <v>5</v>
      </c>
      <c r="CH41" s="286">
        <f t="shared" si="47"/>
        <v>92</v>
      </c>
      <c r="CI41" s="285">
        <f t="shared" si="48"/>
        <v>4</v>
      </c>
      <c r="CJ41" s="285">
        <f t="shared" si="49"/>
        <v>2.6666666666666665</v>
      </c>
      <c r="CK41" s="286">
        <f t="shared" si="50"/>
        <v>95.238095238095227</v>
      </c>
      <c r="CL41" s="285">
        <f t="shared" si="51"/>
        <v>9</v>
      </c>
      <c r="CM41" s="286">
        <f t="shared" si="52"/>
        <v>100</v>
      </c>
      <c r="CN41" s="287">
        <f t="shared" si="53"/>
        <v>91.907563025210081</v>
      </c>
      <c r="CO41" s="288">
        <f t="shared" si="54"/>
        <v>100</v>
      </c>
      <c r="CP41" s="187">
        <f t="shared" si="55"/>
        <v>52.380952380952387</v>
      </c>
      <c r="CQ41" s="187">
        <f t="shared" si="56"/>
        <v>100</v>
      </c>
      <c r="CR41" s="231"/>
      <c r="CS41" s="231"/>
      <c r="CT41" s="187">
        <f t="shared" si="57"/>
        <v>100</v>
      </c>
      <c r="CU41" s="187">
        <f t="shared" si="58"/>
        <v>100</v>
      </c>
      <c r="CV41" s="187">
        <f t="shared" si="59"/>
        <v>75</v>
      </c>
      <c r="CW41" s="187">
        <f t="shared" si="60"/>
        <v>83.333333333333343</v>
      </c>
      <c r="CX41" s="187">
        <f t="shared" si="61"/>
        <v>100</v>
      </c>
      <c r="CY41" s="187">
        <f t="shared" si="62"/>
        <v>100</v>
      </c>
      <c r="CZ41" s="231"/>
      <c r="DA41" s="231"/>
      <c r="DB41" s="231"/>
      <c r="DC41" s="187">
        <f t="shared" si="63"/>
        <v>100</v>
      </c>
      <c r="DD41" s="187">
        <f t="shared" si="64"/>
        <v>88.888888888888886</v>
      </c>
      <c r="DE41" s="231"/>
      <c r="DF41" s="231"/>
      <c r="DG41" s="231"/>
      <c r="DH41" s="231"/>
      <c r="DI41" s="231"/>
      <c r="DJ41" s="231"/>
      <c r="DK41" s="289">
        <f t="shared" si="65"/>
        <v>100</v>
      </c>
    </row>
    <row r="42" spans="1:115" ht="70" customHeight="1">
      <c r="A42" s="291">
        <v>48</v>
      </c>
      <c r="B42" s="151">
        <v>49</v>
      </c>
      <c r="C42" s="37" t="s">
        <v>351</v>
      </c>
      <c r="D42" s="38" t="s">
        <v>317</v>
      </c>
      <c r="E42" s="33">
        <v>1</v>
      </c>
      <c r="F42" s="33">
        <v>1</v>
      </c>
      <c r="G42" s="377">
        <v>1</v>
      </c>
      <c r="H42" s="377">
        <v>0.66666666666666663</v>
      </c>
      <c r="I42" s="377">
        <v>1</v>
      </c>
      <c r="J42" s="377">
        <v>0</v>
      </c>
      <c r="K42" s="377">
        <v>1</v>
      </c>
      <c r="L42" s="377">
        <v>0.66666666666666663</v>
      </c>
      <c r="M42" s="377">
        <v>1</v>
      </c>
      <c r="N42" s="377">
        <v>0</v>
      </c>
      <c r="O42" s="377">
        <v>1</v>
      </c>
      <c r="P42" s="293">
        <v>1</v>
      </c>
      <c r="Q42" s="293">
        <v>1</v>
      </c>
      <c r="R42" s="293">
        <v>1</v>
      </c>
      <c r="S42" s="293">
        <v>0</v>
      </c>
      <c r="T42" s="293">
        <v>1</v>
      </c>
      <c r="U42" s="293">
        <v>1</v>
      </c>
      <c r="V42" s="293">
        <v>1</v>
      </c>
      <c r="W42" s="294">
        <f t="shared" si="33"/>
        <v>13.333333333333332</v>
      </c>
      <c r="X42" s="293">
        <v>1</v>
      </c>
      <c r="Y42" s="376">
        <v>1</v>
      </c>
      <c r="Z42" s="376">
        <v>1</v>
      </c>
      <c r="AA42" s="376">
        <v>1</v>
      </c>
      <c r="AB42" s="376">
        <v>1</v>
      </c>
      <c r="AC42" s="376">
        <v>1</v>
      </c>
      <c r="AD42" s="376">
        <v>1</v>
      </c>
      <c r="AE42" s="376">
        <v>1</v>
      </c>
      <c r="AF42" s="376">
        <v>0</v>
      </c>
      <c r="AG42" s="376">
        <v>0</v>
      </c>
      <c r="AH42" s="376">
        <v>0</v>
      </c>
      <c r="AI42" s="376">
        <v>1</v>
      </c>
      <c r="AJ42" s="73">
        <v>1</v>
      </c>
      <c r="AK42" s="73">
        <v>0</v>
      </c>
      <c r="AL42" s="73">
        <v>1</v>
      </c>
      <c r="AM42" s="73">
        <v>0</v>
      </c>
      <c r="AN42" s="376">
        <v>0</v>
      </c>
      <c r="AO42" s="376">
        <v>0</v>
      </c>
      <c r="AP42" s="376">
        <v>1</v>
      </c>
      <c r="AQ42" s="376">
        <v>1</v>
      </c>
      <c r="AR42" s="376">
        <v>1</v>
      </c>
      <c r="AS42" s="376">
        <v>1</v>
      </c>
      <c r="AT42" s="376">
        <v>0</v>
      </c>
      <c r="AU42" s="376">
        <v>1</v>
      </c>
      <c r="AV42" s="293">
        <v>1</v>
      </c>
      <c r="AW42" s="293">
        <v>1</v>
      </c>
      <c r="AX42" s="293">
        <v>1</v>
      </c>
      <c r="AY42" s="293">
        <v>1</v>
      </c>
      <c r="AZ42" s="293">
        <v>1</v>
      </c>
      <c r="BA42" s="293">
        <v>0</v>
      </c>
      <c r="BB42" s="295">
        <f t="shared" si="34"/>
        <v>16</v>
      </c>
      <c r="BC42" s="376">
        <v>1</v>
      </c>
      <c r="BD42" s="377">
        <v>1</v>
      </c>
      <c r="BE42" s="377">
        <v>1</v>
      </c>
      <c r="BF42" s="377">
        <v>1</v>
      </c>
      <c r="BG42" s="293">
        <v>1</v>
      </c>
      <c r="BH42" s="293">
        <v>1</v>
      </c>
      <c r="BI42" s="293">
        <v>1</v>
      </c>
      <c r="BJ42" s="293">
        <v>0.66666666666666663</v>
      </c>
      <c r="BK42" s="293">
        <v>1</v>
      </c>
      <c r="BL42" s="295">
        <f t="shared" si="35"/>
        <v>6.6666666666666661</v>
      </c>
      <c r="BM42" s="293">
        <v>1</v>
      </c>
      <c r="BN42" s="293">
        <v>1</v>
      </c>
      <c r="BO42" s="293">
        <v>1</v>
      </c>
      <c r="BP42" s="293">
        <v>1</v>
      </c>
      <c r="BQ42" s="293">
        <v>1</v>
      </c>
      <c r="BR42" s="293">
        <v>1</v>
      </c>
      <c r="BS42" s="293">
        <v>1</v>
      </c>
      <c r="BT42" s="293">
        <v>1</v>
      </c>
      <c r="BU42" s="293">
        <v>1</v>
      </c>
      <c r="BV42" s="293">
        <v>1</v>
      </c>
      <c r="BW42" s="284">
        <f t="shared" si="36"/>
        <v>9</v>
      </c>
      <c r="BX42" s="285">
        <f t="shared" si="37"/>
        <v>2</v>
      </c>
      <c r="BY42" s="285">
        <f t="shared" si="38"/>
        <v>4.333333333333333</v>
      </c>
      <c r="BZ42" s="285">
        <f t="shared" si="39"/>
        <v>7</v>
      </c>
      <c r="CA42" s="286">
        <f t="shared" si="40"/>
        <v>78.431372549019599</v>
      </c>
      <c r="CB42" s="285">
        <f t="shared" si="41"/>
        <v>3</v>
      </c>
      <c r="CC42" s="285">
        <f t="shared" si="42"/>
        <v>2</v>
      </c>
      <c r="CD42" s="285">
        <f t="shared" si="43"/>
        <v>1</v>
      </c>
      <c r="CE42" s="285">
        <f t="shared" si="44"/>
        <v>2</v>
      </c>
      <c r="CF42" s="285">
        <f t="shared" si="45"/>
        <v>4</v>
      </c>
      <c r="CG42" s="285">
        <f t="shared" si="46"/>
        <v>4</v>
      </c>
      <c r="CH42" s="286">
        <f t="shared" si="47"/>
        <v>64</v>
      </c>
      <c r="CI42" s="285">
        <f t="shared" si="48"/>
        <v>4</v>
      </c>
      <c r="CJ42" s="285">
        <f t="shared" si="49"/>
        <v>2.6666666666666665</v>
      </c>
      <c r="CK42" s="286">
        <f t="shared" si="50"/>
        <v>95.238095238095227</v>
      </c>
      <c r="CL42" s="285">
        <f t="shared" si="51"/>
        <v>9</v>
      </c>
      <c r="CM42" s="286">
        <f t="shared" si="52"/>
        <v>100</v>
      </c>
      <c r="CN42" s="287">
        <f t="shared" si="53"/>
        <v>84.417366946778714</v>
      </c>
      <c r="CO42" s="288">
        <f t="shared" si="54"/>
        <v>100</v>
      </c>
      <c r="CP42" s="187">
        <f t="shared" si="55"/>
        <v>61.904761904761898</v>
      </c>
      <c r="CQ42" s="187">
        <f t="shared" si="56"/>
        <v>87.5</v>
      </c>
      <c r="CR42" s="231"/>
      <c r="CS42" s="231"/>
      <c r="CT42" s="187">
        <f t="shared" si="57"/>
        <v>100</v>
      </c>
      <c r="CU42" s="187">
        <f t="shared" si="58"/>
        <v>100</v>
      </c>
      <c r="CV42" s="187">
        <f t="shared" si="59"/>
        <v>25</v>
      </c>
      <c r="CW42" s="187">
        <f t="shared" si="60"/>
        <v>33.333333333333329</v>
      </c>
      <c r="CX42" s="187">
        <f t="shared" si="61"/>
        <v>80</v>
      </c>
      <c r="CY42" s="187">
        <f t="shared" si="62"/>
        <v>80</v>
      </c>
      <c r="CZ42" s="231"/>
      <c r="DA42" s="231"/>
      <c r="DB42" s="231"/>
      <c r="DC42" s="187">
        <f t="shared" si="63"/>
        <v>100</v>
      </c>
      <c r="DD42" s="187">
        <f t="shared" si="64"/>
        <v>88.888888888888886</v>
      </c>
      <c r="DE42" s="231"/>
      <c r="DF42" s="231"/>
      <c r="DG42" s="231"/>
      <c r="DH42" s="231"/>
      <c r="DI42" s="231"/>
      <c r="DJ42" s="231"/>
      <c r="DK42" s="289">
        <f t="shared" si="65"/>
        <v>100</v>
      </c>
    </row>
    <row r="43" spans="1:115" ht="56" customHeight="1">
      <c r="A43" s="291">
        <v>49</v>
      </c>
      <c r="B43" s="151">
        <v>50</v>
      </c>
      <c r="C43" s="34" t="s">
        <v>352</v>
      </c>
      <c r="D43" s="38" t="s">
        <v>317</v>
      </c>
      <c r="E43" s="190">
        <v>1</v>
      </c>
      <c r="F43" s="190">
        <v>1</v>
      </c>
      <c r="G43" s="377">
        <v>1</v>
      </c>
      <c r="H43" s="377">
        <v>1</v>
      </c>
      <c r="I43" s="377">
        <v>1</v>
      </c>
      <c r="J43" s="377">
        <v>0</v>
      </c>
      <c r="K43" s="377">
        <v>1</v>
      </c>
      <c r="L43" s="377">
        <v>1</v>
      </c>
      <c r="M43" s="377">
        <v>1</v>
      </c>
      <c r="N43" s="377">
        <v>0</v>
      </c>
      <c r="O43" s="377">
        <v>1</v>
      </c>
      <c r="P43" s="376">
        <v>1</v>
      </c>
      <c r="Q43" s="376">
        <v>1</v>
      </c>
      <c r="R43" s="376">
        <v>1</v>
      </c>
      <c r="S43" s="376">
        <v>1</v>
      </c>
      <c r="T43" s="376">
        <v>1</v>
      </c>
      <c r="U43" s="376">
        <v>1</v>
      </c>
      <c r="V43" s="376">
        <v>1</v>
      </c>
      <c r="W43" s="294">
        <f t="shared" si="33"/>
        <v>15</v>
      </c>
      <c r="X43" s="376">
        <v>1</v>
      </c>
      <c r="Y43" s="376">
        <v>1</v>
      </c>
      <c r="Z43" s="376">
        <v>1</v>
      </c>
      <c r="AA43" s="376">
        <v>1</v>
      </c>
      <c r="AB43" s="376">
        <v>1</v>
      </c>
      <c r="AC43" s="376">
        <v>1</v>
      </c>
      <c r="AD43" s="376">
        <v>1</v>
      </c>
      <c r="AE43" s="376">
        <v>1</v>
      </c>
      <c r="AF43" s="376">
        <v>0</v>
      </c>
      <c r="AG43" s="376">
        <v>0</v>
      </c>
      <c r="AH43" s="376">
        <v>0</v>
      </c>
      <c r="AI43" s="376">
        <v>1</v>
      </c>
      <c r="AJ43" s="377">
        <v>1</v>
      </c>
      <c r="AK43" s="377">
        <v>1</v>
      </c>
      <c r="AL43" s="377">
        <v>1</v>
      </c>
      <c r="AM43" s="377">
        <v>1</v>
      </c>
      <c r="AN43" s="376">
        <v>1</v>
      </c>
      <c r="AO43" s="377">
        <v>1</v>
      </c>
      <c r="AP43" s="376">
        <v>1</v>
      </c>
      <c r="AQ43" s="376">
        <v>1</v>
      </c>
      <c r="AR43" s="376">
        <v>1</v>
      </c>
      <c r="AS43" s="376">
        <v>1</v>
      </c>
      <c r="AT43" s="376">
        <v>1</v>
      </c>
      <c r="AU43" s="376">
        <v>1</v>
      </c>
      <c r="AV43" s="376">
        <v>1</v>
      </c>
      <c r="AW43" s="376">
        <v>1</v>
      </c>
      <c r="AX43" s="376">
        <v>1</v>
      </c>
      <c r="AY43" s="376">
        <v>1</v>
      </c>
      <c r="AZ43" s="376">
        <v>1</v>
      </c>
      <c r="BA43" s="376">
        <v>1</v>
      </c>
      <c r="BB43" s="295">
        <f t="shared" si="34"/>
        <v>22</v>
      </c>
      <c r="BC43" s="376">
        <v>1</v>
      </c>
      <c r="BD43" s="376">
        <v>1</v>
      </c>
      <c r="BE43" s="376">
        <v>1</v>
      </c>
      <c r="BF43" s="376">
        <v>1</v>
      </c>
      <c r="BG43" s="376">
        <v>1</v>
      </c>
      <c r="BH43" s="376">
        <v>1</v>
      </c>
      <c r="BI43" s="376">
        <v>1</v>
      </c>
      <c r="BJ43" s="376">
        <v>0.66666666666666663</v>
      </c>
      <c r="BK43" s="376">
        <v>1</v>
      </c>
      <c r="BL43" s="295">
        <f t="shared" si="35"/>
        <v>6.6666666666666661</v>
      </c>
      <c r="BM43" s="376">
        <v>1</v>
      </c>
      <c r="BN43" s="376">
        <v>1</v>
      </c>
      <c r="BO43" s="376">
        <v>1</v>
      </c>
      <c r="BP43" s="376">
        <v>1</v>
      </c>
      <c r="BQ43" s="376">
        <v>1</v>
      </c>
      <c r="BR43" s="376">
        <v>1</v>
      </c>
      <c r="BS43" s="376">
        <v>1</v>
      </c>
      <c r="BT43" s="376">
        <v>1</v>
      </c>
      <c r="BU43" s="376">
        <v>1</v>
      </c>
      <c r="BV43" s="376">
        <v>1</v>
      </c>
      <c r="BW43" s="284">
        <f t="shared" si="36"/>
        <v>9</v>
      </c>
      <c r="BX43" s="285">
        <f t="shared" si="37"/>
        <v>2</v>
      </c>
      <c r="BY43" s="285">
        <f t="shared" si="38"/>
        <v>5</v>
      </c>
      <c r="BZ43" s="285">
        <f t="shared" si="39"/>
        <v>8</v>
      </c>
      <c r="CA43" s="286">
        <f t="shared" si="40"/>
        <v>88.235294117647058</v>
      </c>
      <c r="CB43" s="285">
        <f t="shared" si="41"/>
        <v>3</v>
      </c>
      <c r="CC43" s="285">
        <f t="shared" si="42"/>
        <v>2</v>
      </c>
      <c r="CD43" s="285">
        <f t="shared" si="43"/>
        <v>1</v>
      </c>
      <c r="CE43" s="285">
        <f t="shared" si="44"/>
        <v>6</v>
      </c>
      <c r="CF43" s="285">
        <f t="shared" si="45"/>
        <v>5</v>
      </c>
      <c r="CG43" s="285">
        <f t="shared" si="46"/>
        <v>5</v>
      </c>
      <c r="CH43" s="286">
        <f t="shared" si="47"/>
        <v>88</v>
      </c>
      <c r="CI43" s="285">
        <f t="shared" si="48"/>
        <v>4</v>
      </c>
      <c r="CJ43" s="285">
        <f t="shared" si="49"/>
        <v>2.6666666666666665</v>
      </c>
      <c r="CK43" s="286">
        <f t="shared" si="50"/>
        <v>95.238095238095227</v>
      </c>
      <c r="CL43" s="285">
        <f t="shared" si="51"/>
        <v>9</v>
      </c>
      <c r="CM43" s="286">
        <f t="shared" si="52"/>
        <v>100</v>
      </c>
      <c r="CN43" s="287">
        <f t="shared" si="53"/>
        <v>92.868347338935578</v>
      </c>
      <c r="CO43" s="288">
        <f t="shared" si="54"/>
        <v>100</v>
      </c>
      <c r="CP43" s="187">
        <f t="shared" si="55"/>
        <v>71.428571428571431</v>
      </c>
      <c r="CQ43" s="187">
        <f t="shared" si="56"/>
        <v>100</v>
      </c>
      <c r="CR43" s="231"/>
      <c r="CS43" s="231"/>
      <c r="CT43" s="187">
        <f t="shared" si="57"/>
        <v>100</v>
      </c>
      <c r="CU43" s="187">
        <f t="shared" si="58"/>
        <v>100</v>
      </c>
      <c r="CV43" s="187">
        <f t="shared" si="59"/>
        <v>25</v>
      </c>
      <c r="CW43" s="187">
        <f t="shared" si="60"/>
        <v>100</v>
      </c>
      <c r="CX43" s="187">
        <f t="shared" si="61"/>
        <v>100</v>
      </c>
      <c r="CY43" s="187">
        <f t="shared" si="62"/>
        <v>100</v>
      </c>
      <c r="CZ43" s="231"/>
      <c r="DA43" s="231"/>
      <c r="DB43" s="231"/>
      <c r="DC43" s="187">
        <f t="shared" si="63"/>
        <v>100</v>
      </c>
      <c r="DD43" s="187">
        <f t="shared" si="64"/>
        <v>88.888888888888886</v>
      </c>
      <c r="DE43" s="231"/>
      <c r="DF43" s="231"/>
      <c r="DG43" s="231"/>
      <c r="DH43" s="231"/>
      <c r="DI43" s="231"/>
      <c r="DJ43" s="231"/>
      <c r="DK43" s="289">
        <f t="shared" si="65"/>
        <v>100</v>
      </c>
    </row>
    <row r="44" spans="1:115" ht="56" customHeight="1">
      <c r="A44" s="291">
        <v>53</v>
      </c>
      <c r="B44" s="298">
        <v>54</v>
      </c>
      <c r="C44" s="36" t="s">
        <v>353</v>
      </c>
      <c r="D44" s="117" t="s">
        <v>172</v>
      </c>
      <c r="E44" s="33">
        <v>1</v>
      </c>
      <c r="F44" s="33">
        <v>1</v>
      </c>
      <c r="G44" s="73">
        <v>1</v>
      </c>
      <c r="H44" s="73">
        <v>1</v>
      </c>
      <c r="I44" s="73">
        <v>1</v>
      </c>
      <c r="J44" s="73">
        <v>1</v>
      </c>
      <c r="K44" s="73">
        <v>1</v>
      </c>
      <c r="L44" s="73">
        <v>1</v>
      </c>
      <c r="M44" s="73">
        <v>1</v>
      </c>
      <c r="N44" s="73">
        <v>1</v>
      </c>
      <c r="O44" s="73">
        <v>1</v>
      </c>
      <c r="P44" s="376">
        <v>1</v>
      </c>
      <c r="Q44" s="293">
        <v>1</v>
      </c>
      <c r="R44" s="293">
        <v>1</v>
      </c>
      <c r="S44" s="293">
        <v>1</v>
      </c>
      <c r="T44" s="293">
        <v>1</v>
      </c>
      <c r="U44" s="293">
        <v>1</v>
      </c>
      <c r="V44" s="293">
        <v>1</v>
      </c>
      <c r="W44" s="294">
        <f t="shared" si="33"/>
        <v>17</v>
      </c>
      <c r="X44" s="293">
        <v>1</v>
      </c>
      <c r="Y44" s="293">
        <v>1</v>
      </c>
      <c r="Z44" s="293">
        <v>1</v>
      </c>
      <c r="AA44" s="293">
        <v>1</v>
      </c>
      <c r="AB44" s="293">
        <v>1</v>
      </c>
      <c r="AC44" s="293">
        <v>1</v>
      </c>
      <c r="AD44" s="293">
        <v>1</v>
      </c>
      <c r="AE44" s="293">
        <v>1</v>
      </c>
      <c r="AF44" s="293">
        <v>1</v>
      </c>
      <c r="AG44" s="293">
        <v>1</v>
      </c>
      <c r="AH44" s="293">
        <v>0</v>
      </c>
      <c r="AI44" s="293">
        <v>1</v>
      </c>
      <c r="AJ44" s="377">
        <v>0.66666666666666663</v>
      </c>
      <c r="AK44" s="377">
        <v>1</v>
      </c>
      <c r="AL44" s="377">
        <v>1</v>
      </c>
      <c r="AM44" s="377">
        <v>1</v>
      </c>
      <c r="AN44" s="293">
        <v>1</v>
      </c>
      <c r="AO44" s="377">
        <v>1</v>
      </c>
      <c r="AP44" s="293">
        <v>1</v>
      </c>
      <c r="AQ44" s="293">
        <v>1</v>
      </c>
      <c r="AR44" s="293">
        <v>1</v>
      </c>
      <c r="AS44" s="293">
        <v>1</v>
      </c>
      <c r="AT44" s="293">
        <v>0.66666666666666663</v>
      </c>
      <c r="AU44" s="293">
        <v>1</v>
      </c>
      <c r="AV44" s="293">
        <v>1</v>
      </c>
      <c r="AW44" s="293">
        <v>1</v>
      </c>
      <c r="AX44" s="293">
        <v>1</v>
      </c>
      <c r="AY44" s="293">
        <v>1</v>
      </c>
      <c r="AZ44" s="293">
        <v>1</v>
      </c>
      <c r="BA44" s="293">
        <v>1</v>
      </c>
      <c r="BB44" s="295">
        <f t="shared" si="34"/>
        <v>23.333333333333332</v>
      </c>
      <c r="BC44" s="293">
        <v>1</v>
      </c>
      <c r="BD44" s="293">
        <v>1</v>
      </c>
      <c r="BE44" s="293">
        <v>1</v>
      </c>
      <c r="BF44" s="293">
        <v>1</v>
      </c>
      <c r="BG44" s="293">
        <v>1</v>
      </c>
      <c r="BH44" s="293">
        <v>1</v>
      </c>
      <c r="BI44" s="293">
        <v>1</v>
      </c>
      <c r="BJ44" s="293">
        <v>1</v>
      </c>
      <c r="BK44" s="293">
        <v>1</v>
      </c>
      <c r="BL44" s="295">
        <f t="shared" si="35"/>
        <v>7</v>
      </c>
      <c r="BM44" s="293">
        <v>1</v>
      </c>
      <c r="BN44" s="293">
        <v>1</v>
      </c>
      <c r="BO44" s="293">
        <v>1</v>
      </c>
      <c r="BP44" s="293">
        <v>1</v>
      </c>
      <c r="BQ44" s="293">
        <v>1</v>
      </c>
      <c r="BR44" s="293">
        <v>1</v>
      </c>
      <c r="BS44" s="293">
        <v>1</v>
      </c>
      <c r="BT44" s="293">
        <v>1</v>
      </c>
      <c r="BU44" s="293">
        <v>0</v>
      </c>
      <c r="BV44" s="293">
        <v>0</v>
      </c>
      <c r="BW44" s="284">
        <f t="shared" si="36"/>
        <v>7</v>
      </c>
      <c r="BX44" s="285">
        <f t="shared" si="37"/>
        <v>2</v>
      </c>
      <c r="BY44" s="285">
        <f t="shared" si="38"/>
        <v>7</v>
      </c>
      <c r="BZ44" s="285">
        <f t="shared" si="39"/>
        <v>8</v>
      </c>
      <c r="CA44" s="286">
        <f t="shared" si="40"/>
        <v>100</v>
      </c>
      <c r="CB44" s="285">
        <f t="shared" si="41"/>
        <v>3</v>
      </c>
      <c r="CC44" s="285">
        <f t="shared" si="42"/>
        <v>2</v>
      </c>
      <c r="CD44" s="285">
        <f t="shared" si="43"/>
        <v>3</v>
      </c>
      <c r="CE44" s="285">
        <f t="shared" si="44"/>
        <v>5.6666666666666661</v>
      </c>
      <c r="CF44" s="285">
        <f t="shared" si="45"/>
        <v>4.6666666666666661</v>
      </c>
      <c r="CG44" s="285">
        <f t="shared" si="46"/>
        <v>5</v>
      </c>
      <c r="CH44" s="286">
        <f t="shared" si="47"/>
        <v>93.333333333333314</v>
      </c>
      <c r="CI44" s="285">
        <f t="shared" si="48"/>
        <v>4</v>
      </c>
      <c r="CJ44" s="285">
        <f t="shared" si="49"/>
        <v>3</v>
      </c>
      <c r="CK44" s="286">
        <f t="shared" si="50"/>
        <v>100</v>
      </c>
      <c r="CL44" s="285">
        <f t="shared" si="51"/>
        <v>7</v>
      </c>
      <c r="CM44" s="286">
        <f t="shared" si="52"/>
        <v>77.777777777777771</v>
      </c>
      <c r="CN44" s="287">
        <f t="shared" si="53"/>
        <v>92.777777777777771</v>
      </c>
      <c r="CO44" s="288">
        <f t="shared" si="54"/>
        <v>100</v>
      </c>
      <c r="CP44" s="187">
        <f t="shared" si="55"/>
        <v>100</v>
      </c>
      <c r="CQ44" s="187">
        <f t="shared" si="56"/>
        <v>100</v>
      </c>
      <c r="CR44" s="231"/>
      <c r="CS44" s="231"/>
      <c r="CT44" s="187">
        <f t="shared" si="57"/>
        <v>100</v>
      </c>
      <c r="CU44" s="187">
        <f t="shared" si="58"/>
        <v>100</v>
      </c>
      <c r="CV44" s="187">
        <f t="shared" si="59"/>
        <v>75</v>
      </c>
      <c r="CW44" s="187">
        <f t="shared" si="60"/>
        <v>94.444444444444429</v>
      </c>
      <c r="CX44" s="187">
        <f t="shared" si="61"/>
        <v>93.333333333333329</v>
      </c>
      <c r="CY44" s="187">
        <f t="shared" si="62"/>
        <v>100</v>
      </c>
      <c r="CZ44" s="231"/>
      <c r="DA44" s="231"/>
      <c r="DB44" s="231"/>
      <c r="DC44" s="187">
        <f t="shared" si="63"/>
        <v>100</v>
      </c>
      <c r="DD44" s="187">
        <f t="shared" si="64"/>
        <v>100</v>
      </c>
      <c r="DE44" s="231"/>
      <c r="DF44" s="231"/>
      <c r="DG44" s="231"/>
      <c r="DH44" s="231"/>
      <c r="DI44" s="231"/>
      <c r="DJ44" s="231"/>
      <c r="DK44" s="289">
        <f t="shared" si="65"/>
        <v>77.777777777777786</v>
      </c>
    </row>
    <row r="45" spans="1:115" ht="42" customHeight="1">
      <c r="A45" s="291">
        <v>54</v>
      </c>
      <c r="B45" s="298">
        <v>55</v>
      </c>
      <c r="C45" s="36" t="s">
        <v>354</v>
      </c>
      <c r="D45" s="117" t="s">
        <v>172</v>
      </c>
      <c r="E45" s="33">
        <v>1</v>
      </c>
      <c r="F45" s="33">
        <v>1</v>
      </c>
      <c r="G45" s="73">
        <v>1</v>
      </c>
      <c r="H45" s="73">
        <v>1</v>
      </c>
      <c r="I45" s="73">
        <v>1</v>
      </c>
      <c r="J45" s="73">
        <v>1</v>
      </c>
      <c r="K45" s="73">
        <v>1</v>
      </c>
      <c r="L45" s="73">
        <v>0</v>
      </c>
      <c r="M45" s="73">
        <v>1</v>
      </c>
      <c r="N45" s="73">
        <v>1</v>
      </c>
      <c r="O45" s="73">
        <v>1</v>
      </c>
      <c r="P45" s="293">
        <v>1</v>
      </c>
      <c r="Q45" s="293">
        <v>1</v>
      </c>
      <c r="R45" s="293">
        <v>1</v>
      </c>
      <c r="S45" s="293">
        <v>1</v>
      </c>
      <c r="T45" s="293">
        <v>1</v>
      </c>
      <c r="U45" s="293">
        <v>1</v>
      </c>
      <c r="V45" s="293">
        <v>1</v>
      </c>
      <c r="W45" s="294">
        <f t="shared" si="33"/>
        <v>16</v>
      </c>
      <c r="X45" s="293">
        <v>1</v>
      </c>
      <c r="Y45" s="376">
        <v>1</v>
      </c>
      <c r="Z45" s="376">
        <v>1</v>
      </c>
      <c r="AA45" s="376">
        <v>1</v>
      </c>
      <c r="AB45" s="376">
        <v>1</v>
      </c>
      <c r="AC45" s="376">
        <v>1</v>
      </c>
      <c r="AD45" s="376">
        <v>1</v>
      </c>
      <c r="AE45" s="376">
        <v>1</v>
      </c>
      <c r="AF45" s="376">
        <v>1</v>
      </c>
      <c r="AG45" s="376">
        <v>1</v>
      </c>
      <c r="AH45" s="376">
        <v>0</v>
      </c>
      <c r="AI45" s="376">
        <v>1</v>
      </c>
      <c r="AJ45" s="73">
        <v>1</v>
      </c>
      <c r="AK45" s="73">
        <v>1</v>
      </c>
      <c r="AL45" s="73">
        <v>1</v>
      </c>
      <c r="AM45" s="73">
        <v>1</v>
      </c>
      <c r="AN45" s="376">
        <v>1</v>
      </c>
      <c r="AO45" s="73">
        <v>0</v>
      </c>
      <c r="AP45" s="376">
        <v>1</v>
      </c>
      <c r="AQ45" s="376">
        <v>1</v>
      </c>
      <c r="AR45" s="376">
        <v>1</v>
      </c>
      <c r="AS45" s="376">
        <v>1</v>
      </c>
      <c r="AT45" s="376">
        <v>1</v>
      </c>
      <c r="AU45" s="376">
        <v>1</v>
      </c>
      <c r="AV45" s="293">
        <v>1</v>
      </c>
      <c r="AW45" s="293">
        <v>1</v>
      </c>
      <c r="AX45" s="293">
        <v>1</v>
      </c>
      <c r="AY45" s="293">
        <v>1</v>
      </c>
      <c r="AZ45" s="293">
        <v>1</v>
      </c>
      <c r="BA45" s="293">
        <v>1</v>
      </c>
      <c r="BB45" s="295">
        <f t="shared" si="34"/>
        <v>23</v>
      </c>
      <c r="BC45" s="376">
        <v>1</v>
      </c>
      <c r="BD45" s="293">
        <v>1</v>
      </c>
      <c r="BE45" s="293">
        <v>1</v>
      </c>
      <c r="BF45" s="293">
        <v>1</v>
      </c>
      <c r="BG45" s="293">
        <v>1</v>
      </c>
      <c r="BH45" s="293">
        <v>1</v>
      </c>
      <c r="BI45" s="293">
        <v>1</v>
      </c>
      <c r="BJ45" s="293">
        <v>1</v>
      </c>
      <c r="BK45" s="293">
        <v>1</v>
      </c>
      <c r="BL45" s="295">
        <f t="shared" si="35"/>
        <v>7</v>
      </c>
      <c r="BM45" s="293">
        <v>1</v>
      </c>
      <c r="BN45" s="293">
        <v>1</v>
      </c>
      <c r="BO45" s="293">
        <v>1</v>
      </c>
      <c r="BP45" s="293">
        <v>1</v>
      </c>
      <c r="BQ45" s="376">
        <v>1</v>
      </c>
      <c r="BR45" s="293">
        <v>1</v>
      </c>
      <c r="BS45" s="376">
        <v>0.66666666666666663</v>
      </c>
      <c r="BT45" s="376">
        <v>1</v>
      </c>
      <c r="BU45" s="293">
        <v>0</v>
      </c>
      <c r="BV45" s="293">
        <v>0</v>
      </c>
      <c r="BW45" s="284">
        <f t="shared" si="36"/>
        <v>6.6666666666666661</v>
      </c>
      <c r="BX45" s="285">
        <f t="shared" si="37"/>
        <v>2</v>
      </c>
      <c r="BY45" s="285">
        <f t="shared" si="38"/>
        <v>6</v>
      </c>
      <c r="BZ45" s="285">
        <f t="shared" si="39"/>
        <v>8</v>
      </c>
      <c r="CA45" s="286">
        <f t="shared" si="40"/>
        <v>94.117647058823536</v>
      </c>
      <c r="CB45" s="285">
        <f t="shared" si="41"/>
        <v>3</v>
      </c>
      <c r="CC45" s="285">
        <f t="shared" si="42"/>
        <v>2</v>
      </c>
      <c r="CD45" s="285">
        <f t="shared" si="43"/>
        <v>3</v>
      </c>
      <c r="CE45" s="285">
        <f t="shared" si="44"/>
        <v>5</v>
      </c>
      <c r="CF45" s="285">
        <f t="shared" si="45"/>
        <v>5</v>
      </c>
      <c r="CG45" s="285">
        <f t="shared" si="46"/>
        <v>5</v>
      </c>
      <c r="CH45" s="286">
        <f t="shared" si="47"/>
        <v>92</v>
      </c>
      <c r="CI45" s="285">
        <f t="shared" si="48"/>
        <v>4</v>
      </c>
      <c r="CJ45" s="285">
        <f t="shared" si="49"/>
        <v>3</v>
      </c>
      <c r="CK45" s="286">
        <f t="shared" si="50"/>
        <v>100</v>
      </c>
      <c r="CL45" s="285">
        <f t="shared" si="51"/>
        <v>6.6666666666666661</v>
      </c>
      <c r="CM45" s="286">
        <f t="shared" si="52"/>
        <v>74.074074074074076</v>
      </c>
      <c r="CN45" s="287">
        <f t="shared" si="53"/>
        <v>90.047930283224403</v>
      </c>
      <c r="CO45" s="288">
        <f t="shared" si="54"/>
        <v>100</v>
      </c>
      <c r="CP45" s="187">
        <f t="shared" si="55"/>
        <v>85.714285714285708</v>
      </c>
      <c r="CQ45" s="187">
        <f t="shared" si="56"/>
        <v>100</v>
      </c>
      <c r="CR45" s="231"/>
      <c r="CS45" s="231"/>
      <c r="CT45" s="187">
        <f t="shared" si="57"/>
        <v>100</v>
      </c>
      <c r="CU45" s="187">
        <f t="shared" si="58"/>
        <v>100</v>
      </c>
      <c r="CV45" s="187">
        <f t="shared" si="59"/>
        <v>75</v>
      </c>
      <c r="CW45" s="187">
        <f t="shared" si="60"/>
        <v>83.333333333333343</v>
      </c>
      <c r="CX45" s="187">
        <f t="shared" si="61"/>
        <v>100</v>
      </c>
      <c r="CY45" s="187">
        <f t="shared" si="62"/>
        <v>100</v>
      </c>
      <c r="CZ45" s="231"/>
      <c r="DA45" s="231"/>
      <c r="DB45" s="231"/>
      <c r="DC45" s="187">
        <f t="shared" si="63"/>
        <v>100</v>
      </c>
      <c r="DD45" s="187">
        <f t="shared" si="64"/>
        <v>100</v>
      </c>
      <c r="DE45" s="231"/>
      <c r="DF45" s="231"/>
      <c r="DG45" s="231"/>
      <c r="DH45" s="231"/>
      <c r="DI45" s="231"/>
      <c r="DJ45" s="231"/>
      <c r="DK45" s="289">
        <f t="shared" si="65"/>
        <v>74.074074074074076</v>
      </c>
    </row>
    <row r="46" spans="1:115" ht="28" customHeight="1">
      <c r="A46" s="291">
        <v>55</v>
      </c>
      <c r="B46" s="298">
        <v>56</v>
      </c>
      <c r="C46" s="36" t="s">
        <v>355</v>
      </c>
      <c r="D46" s="117" t="s">
        <v>317</v>
      </c>
      <c r="E46" s="190">
        <v>1</v>
      </c>
      <c r="F46" s="190">
        <v>1</v>
      </c>
      <c r="G46" s="73">
        <v>1</v>
      </c>
      <c r="H46" s="73">
        <v>1</v>
      </c>
      <c r="I46" s="73">
        <v>1</v>
      </c>
      <c r="J46" s="73">
        <v>0</v>
      </c>
      <c r="K46" s="73">
        <v>1</v>
      </c>
      <c r="L46" s="73">
        <v>0</v>
      </c>
      <c r="M46" s="73">
        <v>1</v>
      </c>
      <c r="N46" s="73">
        <v>1</v>
      </c>
      <c r="O46" s="73">
        <v>1</v>
      </c>
      <c r="P46" s="293">
        <v>1</v>
      </c>
      <c r="Q46" s="293">
        <v>1</v>
      </c>
      <c r="R46" s="293">
        <v>1</v>
      </c>
      <c r="S46" s="293">
        <v>1</v>
      </c>
      <c r="T46" s="293">
        <v>1</v>
      </c>
      <c r="U46" s="293">
        <v>1</v>
      </c>
      <c r="V46" s="293">
        <v>1</v>
      </c>
      <c r="W46" s="294">
        <f t="shared" si="33"/>
        <v>15</v>
      </c>
      <c r="X46" s="293">
        <v>1</v>
      </c>
      <c r="Y46" s="293">
        <v>1</v>
      </c>
      <c r="Z46" s="293">
        <v>1</v>
      </c>
      <c r="AA46" s="376">
        <v>1</v>
      </c>
      <c r="AB46" s="376">
        <v>1</v>
      </c>
      <c r="AC46" s="376">
        <v>1</v>
      </c>
      <c r="AD46" s="376">
        <v>1</v>
      </c>
      <c r="AE46" s="376">
        <v>1</v>
      </c>
      <c r="AF46" s="376">
        <v>1</v>
      </c>
      <c r="AG46" s="376">
        <v>0</v>
      </c>
      <c r="AH46" s="376">
        <v>0</v>
      </c>
      <c r="AI46" s="376">
        <v>1</v>
      </c>
      <c r="AJ46" s="73">
        <v>1</v>
      </c>
      <c r="AK46" s="73">
        <v>1</v>
      </c>
      <c r="AL46" s="73">
        <v>1</v>
      </c>
      <c r="AM46" s="73">
        <v>1</v>
      </c>
      <c r="AN46" s="376">
        <v>1</v>
      </c>
      <c r="AO46" s="73">
        <v>0</v>
      </c>
      <c r="AP46" s="376">
        <v>1</v>
      </c>
      <c r="AQ46" s="376">
        <v>0.66666666666666663</v>
      </c>
      <c r="AR46" s="376">
        <v>1</v>
      </c>
      <c r="AS46" s="376">
        <v>1</v>
      </c>
      <c r="AT46" s="376">
        <v>1</v>
      </c>
      <c r="AU46" s="376">
        <v>1</v>
      </c>
      <c r="AV46" s="293">
        <v>1</v>
      </c>
      <c r="AW46" s="293">
        <v>1</v>
      </c>
      <c r="AX46" s="293">
        <v>1</v>
      </c>
      <c r="AY46" s="293">
        <v>0</v>
      </c>
      <c r="AZ46" s="293">
        <v>1</v>
      </c>
      <c r="BA46" s="293">
        <v>1</v>
      </c>
      <c r="BB46" s="295">
        <f t="shared" si="34"/>
        <v>20.666666666666664</v>
      </c>
      <c r="BC46" s="293">
        <v>1</v>
      </c>
      <c r="BD46" s="376">
        <v>1</v>
      </c>
      <c r="BE46" s="293">
        <v>1</v>
      </c>
      <c r="BF46" s="293">
        <v>1</v>
      </c>
      <c r="BG46" s="293">
        <v>1</v>
      </c>
      <c r="BH46" s="293">
        <v>1</v>
      </c>
      <c r="BI46" s="293">
        <v>1</v>
      </c>
      <c r="BJ46" s="293">
        <v>0.66666666666666663</v>
      </c>
      <c r="BK46" s="293">
        <v>1</v>
      </c>
      <c r="BL46" s="295">
        <f t="shared" si="35"/>
        <v>6.6666666666666661</v>
      </c>
      <c r="BM46" s="293">
        <v>1</v>
      </c>
      <c r="BN46" s="293">
        <v>1</v>
      </c>
      <c r="BO46" s="293">
        <v>1</v>
      </c>
      <c r="BP46" s="293">
        <v>1</v>
      </c>
      <c r="BQ46" s="293">
        <v>1</v>
      </c>
      <c r="BR46" s="293">
        <v>1</v>
      </c>
      <c r="BS46" s="293">
        <v>1</v>
      </c>
      <c r="BT46" s="293">
        <v>1</v>
      </c>
      <c r="BU46" s="293">
        <v>1</v>
      </c>
      <c r="BV46" s="293">
        <v>1</v>
      </c>
      <c r="BW46" s="284">
        <f t="shared" si="36"/>
        <v>9</v>
      </c>
      <c r="BX46" s="285">
        <f t="shared" si="37"/>
        <v>2</v>
      </c>
      <c r="BY46" s="285">
        <f t="shared" si="38"/>
        <v>5</v>
      </c>
      <c r="BZ46" s="285">
        <f t="shared" si="39"/>
        <v>8</v>
      </c>
      <c r="CA46" s="286">
        <f t="shared" si="40"/>
        <v>88.235294117647058</v>
      </c>
      <c r="CB46" s="285">
        <f t="shared" si="41"/>
        <v>3</v>
      </c>
      <c r="CC46" s="285">
        <f t="shared" si="42"/>
        <v>2</v>
      </c>
      <c r="CD46" s="285">
        <f t="shared" si="43"/>
        <v>2</v>
      </c>
      <c r="CE46" s="285">
        <f t="shared" si="44"/>
        <v>5</v>
      </c>
      <c r="CF46" s="285">
        <f t="shared" si="45"/>
        <v>4.6666666666666661</v>
      </c>
      <c r="CG46" s="285">
        <f t="shared" si="46"/>
        <v>4</v>
      </c>
      <c r="CH46" s="286">
        <f t="shared" si="47"/>
        <v>82.666666666666657</v>
      </c>
      <c r="CI46" s="285">
        <f t="shared" si="48"/>
        <v>4</v>
      </c>
      <c r="CJ46" s="285">
        <f t="shared" si="49"/>
        <v>2.6666666666666665</v>
      </c>
      <c r="CK46" s="286">
        <f t="shared" si="50"/>
        <v>95.238095238095227</v>
      </c>
      <c r="CL46" s="285">
        <f t="shared" si="51"/>
        <v>9</v>
      </c>
      <c r="CM46" s="286">
        <f t="shared" si="52"/>
        <v>100</v>
      </c>
      <c r="CN46" s="287">
        <f t="shared" si="53"/>
        <v>91.535014005602235</v>
      </c>
      <c r="CO46" s="288">
        <f t="shared" si="54"/>
        <v>100</v>
      </c>
      <c r="CP46" s="187">
        <f t="shared" si="55"/>
        <v>71.428571428571431</v>
      </c>
      <c r="CQ46" s="187">
        <f t="shared" si="56"/>
        <v>100</v>
      </c>
      <c r="CR46" s="231"/>
      <c r="CS46" s="231"/>
      <c r="CT46" s="187">
        <f t="shared" si="57"/>
        <v>100</v>
      </c>
      <c r="CU46" s="187">
        <f t="shared" si="58"/>
        <v>100</v>
      </c>
      <c r="CV46" s="187">
        <f t="shared" si="59"/>
        <v>50</v>
      </c>
      <c r="CW46" s="187">
        <f t="shared" si="60"/>
        <v>83.333333333333343</v>
      </c>
      <c r="CX46" s="187">
        <f t="shared" si="61"/>
        <v>93.333333333333329</v>
      </c>
      <c r="CY46" s="187">
        <f t="shared" si="62"/>
        <v>80</v>
      </c>
      <c r="CZ46" s="231"/>
      <c r="DA46" s="231"/>
      <c r="DB46" s="231"/>
      <c r="DC46" s="187">
        <f t="shared" si="63"/>
        <v>100</v>
      </c>
      <c r="DD46" s="187">
        <f t="shared" si="64"/>
        <v>88.888888888888886</v>
      </c>
      <c r="DE46" s="231"/>
      <c r="DF46" s="231"/>
      <c r="DG46" s="231"/>
      <c r="DH46" s="231"/>
      <c r="DI46" s="231"/>
      <c r="DJ46" s="231"/>
      <c r="DK46" s="289">
        <f t="shared" si="65"/>
        <v>100</v>
      </c>
    </row>
    <row r="47" spans="1:115" ht="56" customHeight="1">
      <c r="A47" s="291">
        <v>56</v>
      </c>
      <c r="B47" s="115">
        <v>57</v>
      </c>
      <c r="C47" s="34" t="s">
        <v>356</v>
      </c>
      <c r="D47" s="38" t="s">
        <v>153</v>
      </c>
      <c r="E47" s="33">
        <v>1</v>
      </c>
      <c r="F47" s="33">
        <v>1</v>
      </c>
      <c r="G47" s="73">
        <v>1</v>
      </c>
      <c r="H47" s="73">
        <v>1</v>
      </c>
      <c r="I47" s="73">
        <v>0.33333333333333331</v>
      </c>
      <c r="J47" s="73">
        <v>1</v>
      </c>
      <c r="K47" s="73">
        <v>0.66666666666666663</v>
      </c>
      <c r="L47" s="73">
        <v>0</v>
      </c>
      <c r="M47" s="73">
        <v>1</v>
      </c>
      <c r="N47" s="73">
        <v>0</v>
      </c>
      <c r="O47" s="73">
        <v>1</v>
      </c>
      <c r="P47" s="293">
        <v>1</v>
      </c>
      <c r="Q47" s="293">
        <v>1</v>
      </c>
      <c r="R47" s="293">
        <v>1</v>
      </c>
      <c r="S47" s="293">
        <v>1</v>
      </c>
      <c r="T47" s="293">
        <v>1</v>
      </c>
      <c r="U47" s="293">
        <v>1</v>
      </c>
      <c r="V47" s="293">
        <v>1</v>
      </c>
      <c r="W47" s="294">
        <f t="shared" si="33"/>
        <v>14</v>
      </c>
      <c r="X47" s="293">
        <v>1</v>
      </c>
      <c r="Y47" s="377">
        <v>1</v>
      </c>
      <c r="Z47" s="377">
        <v>1</v>
      </c>
      <c r="AA47" s="377">
        <v>1</v>
      </c>
      <c r="AB47" s="377">
        <v>1</v>
      </c>
      <c r="AC47" s="377">
        <v>1</v>
      </c>
      <c r="AD47" s="377">
        <v>1</v>
      </c>
      <c r="AE47" s="377">
        <v>1</v>
      </c>
      <c r="AF47" s="377">
        <v>1</v>
      </c>
      <c r="AG47" s="377">
        <v>0</v>
      </c>
      <c r="AH47" s="377">
        <v>0</v>
      </c>
      <c r="AI47" s="377">
        <v>1</v>
      </c>
      <c r="AJ47" s="377">
        <v>1</v>
      </c>
      <c r="AK47" s="377">
        <v>1</v>
      </c>
      <c r="AL47" s="377">
        <v>1</v>
      </c>
      <c r="AM47" s="377">
        <v>1</v>
      </c>
      <c r="AN47" s="377">
        <v>1</v>
      </c>
      <c r="AO47" s="377">
        <v>0.66666666666666663</v>
      </c>
      <c r="AP47" s="377">
        <v>1</v>
      </c>
      <c r="AQ47" s="377">
        <v>1</v>
      </c>
      <c r="AR47" s="377">
        <v>1</v>
      </c>
      <c r="AS47" s="377">
        <v>1</v>
      </c>
      <c r="AT47" s="377">
        <v>1</v>
      </c>
      <c r="AU47" s="377">
        <v>0</v>
      </c>
      <c r="AV47" s="293">
        <v>1</v>
      </c>
      <c r="AW47" s="293">
        <v>1</v>
      </c>
      <c r="AX47" s="293">
        <v>1</v>
      </c>
      <c r="AY47" s="293">
        <v>1</v>
      </c>
      <c r="AZ47" s="293">
        <v>1</v>
      </c>
      <c r="BA47" s="293">
        <v>1</v>
      </c>
      <c r="BB47" s="295">
        <f t="shared" si="34"/>
        <v>21.666666666666668</v>
      </c>
      <c r="BC47" s="293">
        <v>1</v>
      </c>
      <c r="BD47" s="293">
        <v>1</v>
      </c>
      <c r="BE47" s="293">
        <v>1</v>
      </c>
      <c r="BF47" s="293">
        <v>1</v>
      </c>
      <c r="BG47" s="293">
        <v>0</v>
      </c>
      <c r="BH47" s="293">
        <v>1</v>
      </c>
      <c r="BI47" s="293">
        <v>1</v>
      </c>
      <c r="BJ47" s="293">
        <v>1</v>
      </c>
      <c r="BK47" s="293">
        <v>1</v>
      </c>
      <c r="BL47" s="295">
        <f t="shared" si="35"/>
        <v>6</v>
      </c>
      <c r="BM47" s="293">
        <v>1</v>
      </c>
      <c r="BN47" s="293">
        <v>1</v>
      </c>
      <c r="BO47" s="293">
        <v>1</v>
      </c>
      <c r="BP47" s="293">
        <v>1</v>
      </c>
      <c r="BQ47" s="293">
        <v>1</v>
      </c>
      <c r="BR47" s="293">
        <v>1</v>
      </c>
      <c r="BS47" s="293">
        <v>0.66666666666666663</v>
      </c>
      <c r="BT47" s="293">
        <v>1</v>
      </c>
      <c r="BU47" s="293">
        <v>1</v>
      </c>
      <c r="BV47" s="293">
        <v>1</v>
      </c>
      <c r="BW47" s="284">
        <f t="shared" si="36"/>
        <v>8.6666666666666661</v>
      </c>
      <c r="BX47" s="285">
        <f t="shared" si="37"/>
        <v>2</v>
      </c>
      <c r="BY47" s="285">
        <f t="shared" si="38"/>
        <v>3.9999999999999996</v>
      </c>
      <c r="BZ47" s="285">
        <f t="shared" si="39"/>
        <v>8</v>
      </c>
      <c r="CA47" s="286">
        <f t="shared" si="40"/>
        <v>82.352941176470594</v>
      </c>
      <c r="CB47" s="285">
        <f t="shared" si="41"/>
        <v>3</v>
      </c>
      <c r="CC47" s="285">
        <f t="shared" si="42"/>
        <v>2</v>
      </c>
      <c r="CD47" s="285">
        <f t="shared" si="43"/>
        <v>2</v>
      </c>
      <c r="CE47" s="285">
        <f t="shared" si="44"/>
        <v>5.666666666666667</v>
      </c>
      <c r="CF47" s="285">
        <f t="shared" si="45"/>
        <v>4</v>
      </c>
      <c r="CG47" s="285">
        <f t="shared" si="46"/>
        <v>5</v>
      </c>
      <c r="CH47" s="286">
        <f t="shared" si="47"/>
        <v>86.666666666666686</v>
      </c>
      <c r="CI47" s="285">
        <f t="shared" si="48"/>
        <v>3</v>
      </c>
      <c r="CJ47" s="285">
        <f t="shared" si="49"/>
        <v>3</v>
      </c>
      <c r="CK47" s="286">
        <f t="shared" si="50"/>
        <v>85.714285714285708</v>
      </c>
      <c r="CL47" s="285">
        <f t="shared" si="51"/>
        <v>8.6666666666666661</v>
      </c>
      <c r="CM47" s="286">
        <f t="shared" si="52"/>
        <v>96.296296296296291</v>
      </c>
      <c r="CN47" s="287">
        <f t="shared" si="53"/>
        <v>87.75754746342983</v>
      </c>
      <c r="CO47" s="288">
        <f t="shared" si="54"/>
        <v>100</v>
      </c>
      <c r="CP47" s="187">
        <f t="shared" si="55"/>
        <v>57.142857142857139</v>
      </c>
      <c r="CQ47" s="187">
        <f t="shared" si="56"/>
        <v>100</v>
      </c>
      <c r="CR47" s="231"/>
      <c r="CS47" s="231"/>
      <c r="CT47" s="187">
        <f t="shared" si="57"/>
        <v>100</v>
      </c>
      <c r="CU47" s="187">
        <f t="shared" si="58"/>
        <v>100</v>
      </c>
      <c r="CV47" s="187">
        <f t="shared" si="59"/>
        <v>50</v>
      </c>
      <c r="CW47" s="187">
        <f t="shared" si="60"/>
        <v>94.444444444444457</v>
      </c>
      <c r="CX47" s="187">
        <f t="shared" si="61"/>
        <v>80</v>
      </c>
      <c r="CY47" s="187">
        <f t="shared" si="62"/>
        <v>100</v>
      </c>
      <c r="CZ47" s="231"/>
      <c r="DA47" s="231"/>
      <c r="DB47" s="231"/>
      <c r="DC47" s="187">
        <f t="shared" si="63"/>
        <v>75</v>
      </c>
      <c r="DD47" s="187">
        <f t="shared" si="64"/>
        <v>100</v>
      </c>
      <c r="DE47" s="231"/>
      <c r="DF47" s="231"/>
      <c r="DG47" s="231"/>
      <c r="DH47" s="231"/>
      <c r="DI47" s="231"/>
      <c r="DJ47" s="231"/>
      <c r="DK47" s="289">
        <f t="shared" si="65"/>
        <v>96.296296296296291</v>
      </c>
    </row>
    <row r="48" spans="1:115" ht="60" customHeight="1">
      <c r="A48" s="291">
        <v>57</v>
      </c>
      <c r="B48" s="151">
        <v>58</v>
      </c>
      <c r="C48" s="116" t="s">
        <v>357</v>
      </c>
      <c r="D48" s="38" t="s">
        <v>153</v>
      </c>
      <c r="E48" s="33">
        <v>1</v>
      </c>
      <c r="F48" s="33">
        <v>1</v>
      </c>
      <c r="G48" s="73">
        <v>1</v>
      </c>
      <c r="H48" s="73">
        <v>1</v>
      </c>
      <c r="I48" s="73">
        <v>1</v>
      </c>
      <c r="J48" s="73">
        <v>1</v>
      </c>
      <c r="K48" s="73">
        <v>1</v>
      </c>
      <c r="L48" s="73">
        <v>1</v>
      </c>
      <c r="M48" s="73">
        <v>1</v>
      </c>
      <c r="N48" s="73">
        <v>1</v>
      </c>
      <c r="O48" s="73">
        <v>1</v>
      </c>
      <c r="P48" s="377">
        <v>1</v>
      </c>
      <c r="Q48" s="293">
        <v>1</v>
      </c>
      <c r="R48" s="293">
        <v>1</v>
      </c>
      <c r="S48" s="293">
        <v>1</v>
      </c>
      <c r="T48" s="293">
        <v>1</v>
      </c>
      <c r="U48" s="293">
        <v>1</v>
      </c>
      <c r="V48" s="293">
        <v>1</v>
      </c>
      <c r="W48" s="294">
        <f t="shared" si="33"/>
        <v>17</v>
      </c>
      <c r="X48" s="293">
        <v>1</v>
      </c>
      <c r="Y48" s="73">
        <v>1</v>
      </c>
      <c r="Z48" s="73">
        <v>1</v>
      </c>
      <c r="AA48" s="73">
        <v>1</v>
      </c>
      <c r="AB48" s="73">
        <v>1</v>
      </c>
      <c r="AC48" s="73">
        <v>1</v>
      </c>
      <c r="AD48" s="73">
        <v>1</v>
      </c>
      <c r="AE48" s="73">
        <v>1</v>
      </c>
      <c r="AF48" s="73">
        <v>1</v>
      </c>
      <c r="AG48" s="73">
        <v>1</v>
      </c>
      <c r="AH48" s="73">
        <v>0</v>
      </c>
      <c r="AI48" s="73">
        <v>1</v>
      </c>
      <c r="AJ48" s="73">
        <v>1</v>
      </c>
      <c r="AK48" s="73">
        <v>1</v>
      </c>
      <c r="AL48" s="73">
        <v>1</v>
      </c>
      <c r="AM48" s="73">
        <v>1</v>
      </c>
      <c r="AN48" s="73">
        <v>1</v>
      </c>
      <c r="AO48" s="73">
        <v>0.66666666666666663</v>
      </c>
      <c r="AP48" s="73">
        <v>1</v>
      </c>
      <c r="AQ48" s="73">
        <v>1</v>
      </c>
      <c r="AR48" s="73">
        <v>1</v>
      </c>
      <c r="AS48" s="73">
        <v>1</v>
      </c>
      <c r="AT48" s="73">
        <v>1</v>
      </c>
      <c r="AU48" s="73">
        <v>0</v>
      </c>
      <c r="AV48" s="293">
        <v>1</v>
      </c>
      <c r="AW48" s="293">
        <v>1</v>
      </c>
      <c r="AX48" s="293">
        <v>1</v>
      </c>
      <c r="AY48" s="293">
        <v>1</v>
      </c>
      <c r="AZ48" s="293">
        <v>1</v>
      </c>
      <c r="BA48" s="293">
        <v>1</v>
      </c>
      <c r="BB48" s="295">
        <f t="shared" si="34"/>
        <v>22.666666666666668</v>
      </c>
      <c r="BC48" s="376">
        <v>1</v>
      </c>
      <c r="BD48" s="376">
        <v>1</v>
      </c>
      <c r="BE48" s="376">
        <v>1</v>
      </c>
      <c r="BF48" s="376">
        <v>1</v>
      </c>
      <c r="BG48" s="376">
        <v>1</v>
      </c>
      <c r="BH48" s="293">
        <v>1</v>
      </c>
      <c r="BI48" s="293">
        <v>1</v>
      </c>
      <c r="BJ48" s="293">
        <v>1</v>
      </c>
      <c r="BK48" s="293">
        <v>1</v>
      </c>
      <c r="BL48" s="295">
        <f t="shared" si="35"/>
        <v>7</v>
      </c>
      <c r="BM48" s="293">
        <v>1</v>
      </c>
      <c r="BN48" s="293">
        <v>1</v>
      </c>
      <c r="BO48" s="293">
        <v>1</v>
      </c>
      <c r="BP48" s="293">
        <v>1</v>
      </c>
      <c r="BQ48" s="293">
        <v>1</v>
      </c>
      <c r="BR48" s="293">
        <v>1</v>
      </c>
      <c r="BS48" s="293">
        <v>0.66666666666666663</v>
      </c>
      <c r="BT48" s="293">
        <v>1</v>
      </c>
      <c r="BU48" s="293">
        <v>1</v>
      </c>
      <c r="BV48" s="293">
        <v>1</v>
      </c>
      <c r="BW48" s="284">
        <f t="shared" si="36"/>
        <v>8.6666666666666661</v>
      </c>
      <c r="BX48" s="285">
        <f t="shared" si="37"/>
        <v>2</v>
      </c>
      <c r="BY48" s="285">
        <f t="shared" si="38"/>
        <v>7</v>
      </c>
      <c r="BZ48" s="285">
        <f t="shared" si="39"/>
        <v>8</v>
      </c>
      <c r="CA48" s="286">
        <f t="shared" si="40"/>
        <v>100</v>
      </c>
      <c r="CB48" s="285">
        <f t="shared" si="41"/>
        <v>3</v>
      </c>
      <c r="CC48" s="285">
        <f t="shared" si="42"/>
        <v>2</v>
      </c>
      <c r="CD48" s="285">
        <f t="shared" si="43"/>
        <v>3</v>
      </c>
      <c r="CE48" s="285">
        <f t="shared" si="44"/>
        <v>5.666666666666667</v>
      </c>
      <c r="CF48" s="285">
        <f t="shared" si="45"/>
        <v>4</v>
      </c>
      <c r="CG48" s="285">
        <f t="shared" si="46"/>
        <v>5</v>
      </c>
      <c r="CH48" s="286">
        <f t="shared" si="47"/>
        <v>90.666666666666686</v>
      </c>
      <c r="CI48" s="285">
        <f t="shared" si="48"/>
        <v>4</v>
      </c>
      <c r="CJ48" s="285">
        <f t="shared" si="49"/>
        <v>3</v>
      </c>
      <c r="CK48" s="286">
        <f t="shared" si="50"/>
        <v>100</v>
      </c>
      <c r="CL48" s="285">
        <f t="shared" si="51"/>
        <v>8.6666666666666661</v>
      </c>
      <c r="CM48" s="286">
        <f t="shared" si="52"/>
        <v>96.296296296296291</v>
      </c>
      <c r="CN48" s="287">
        <f t="shared" si="53"/>
        <v>96.740740740740748</v>
      </c>
      <c r="CO48" s="288">
        <f t="shared" si="54"/>
        <v>100</v>
      </c>
      <c r="CP48" s="187">
        <f t="shared" si="55"/>
        <v>100</v>
      </c>
      <c r="CQ48" s="187">
        <f t="shared" si="56"/>
        <v>100</v>
      </c>
      <c r="CR48" s="231"/>
      <c r="CS48" s="231"/>
      <c r="CT48" s="187">
        <f t="shared" si="57"/>
        <v>100</v>
      </c>
      <c r="CU48" s="187">
        <f t="shared" si="58"/>
        <v>100</v>
      </c>
      <c r="CV48" s="187">
        <f t="shared" si="59"/>
        <v>75</v>
      </c>
      <c r="CW48" s="187">
        <f t="shared" si="60"/>
        <v>94.444444444444457</v>
      </c>
      <c r="CX48" s="187">
        <f t="shared" si="61"/>
        <v>80</v>
      </c>
      <c r="CY48" s="187">
        <f t="shared" si="62"/>
        <v>100</v>
      </c>
      <c r="CZ48" s="231"/>
      <c r="DA48" s="231"/>
      <c r="DB48" s="231"/>
      <c r="DC48" s="187">
        <f t="shared" si="63"/>
        <v>100</v>
      </c>
      <c r="DD48" s="187">
        <f t="shared" si="64"/>
        <v>100</v>
      </c>
      <c r="DE48" s="231"/>
      <c r="DF48" s="231"/>
      <c r="DG48" s="231"/>
      <c r="DH48" s="231"/>
      <c r="DI48" s="231"/>
      <c r="DJ48" s="231"/>
      <c r="DK48" s="289">
        <f t="shared" si="65"/>
        <v>96.296296296296291</v>
      </c>
    </row>
    <row r="49" spans="1:115" ht="112" customHeight="1">
      <c r="A49" s="291">
        <v>59</v>
      </c>
      <c r="B49" s="151">
        <v>60</v>
      </c>
      <c r="C49" s="34" t="s">
        <v>358</v>
      </c>
      <c r="D49" s="38" t="s">
        <v>153</v>
      </c>
      <c r="E49" s="33">
        <v>1</v>
      </c>
      <c r="F49" s="33">
        <v>1</v>
      </c>
      <c r="G49" s="73">
        <v>1</v>
      </c>
      <c r="H49" s="73">
        <v>1</v>
      </c>
      <c r="I49" s="73">
        <v>1</v>
      </c>
      <c r="J49" s="73">
        <v>1</v>
      </c>
      <c r="K49" s="73">
        <v>1</v>
      </c>
      <c r="L49" s="73">
        <v>1</v>
      </c>
      <c r="M49" s="73">
        <v>0.66666666666666663</v>
      </c>
      <c r="N49" s="73">
        <v>1</v>
      </c>
      <c r="O49" s="73">
        <v>1</v>
      </c>
      <c r="P49" s="377">
        <v>1</v>
      </c>
      <c r="Q49" s="293">
        <v>1</v>
      </c>
      <c r="R49" s="293">
        <v>1</v>
      </c>
      <c r="S49" s="293">
        <v>1</v>
      </c>
      <c r="T49" s="293">
        <v>1</v>
      </c>
      <c r="U49" s="293">
        <v>1</v>
      </c>
      <c r="V49" s="293">
        <v>1</v>
      </c>
      <c r="W49" s="294">
        <f t="shared" si="33"/>
        <v>16.666666666666668</v>
      </c>
      <c r="X49" s="293">
        <v>1</v>
      </c>
      <c r="Y49" s="377">
        <v>1</v>
      </c>
      <c r="Z49" s="377">
        <v>1</v>
      </c>
      <c r="AA49" s="377">
        <v>1</v>
      </c>
      <c r="AB49" s="377">
        <v>1</v>
      </c>
      <c r="AC49" s="377">
        <v>1</v>
      </c>
      <c r="AD49" s="377">
        <v>1</v>
      </c>
      <c r="AE49" s="377">
        <v>1</v>
      </c>
      <c r="AF49" s="377">
        <v>1</v>
      </c>
      <c r="AG49" s="377">
        <v>1</v>
      </c>
      <c r="AH49" s="377">
        <v>0</v>
      </c>
      <c r="AI49" s="377">
        <v>1</v>
      </c>
      <c r="AJ49" s="377">
        <v>1</v>
      </c>
      <c r="AK49" s="377">
        <v>0</v>
      </c>
      <c r="AL49" s="377">
        <v>0</v>
      </c>
      <c r="AM49" s="377">
        <v>1</v>
      </c>
      <c r="AN49" s="377">
        <v>1</v>
      </c>
      <c r="AO49" s="377">
        <v>0.66666666666666663</v>
      </c>
      <c r="AP49" s="377">
        <v>1</v>
      </c>
      <c r="AQ49" s="377">
        <v>1</v>
      </c>
      <c r="AR49" s="377">
        <v>1</v>
      </c>
      <c r="AS49" s="377">
        <v>1</v>
      </c>
      <c r="AT49" s="377">
        <v>1</v>
      </c>
      <c r="AU49" s="377">
        <v>0</v>
      </c>
      <c r="AV49" s="293">
        <v>1</v>
      </c>
      <c r="AW49" s="293">
        <v>1</v>
      </c>
      <c r="AX49" s="293">
        <v>1</v>
      </c>
      <c r="AY49" s="293">
        <v>1</v>
      </c>
      <c r="AZ49" s="293">
        <v>1</v>
      </c>
      <c r="BA49" s="293">
        <v>1</v>
      </c>
      <c r="BB49" s="295">
        <f t="shared" si="34"/>
        <v>20.666666666666664</v>
      </c>
      <c r="BC49" s="376">
        <v>1</v>
      </c>
      <c r="BD49" s="293">
        <v>1</v>
      </c>
      <c r="BE49" s="293">
        <v>1</v>
      </c>
      <c r="BF49" s="293">
        <v>1</v>
      </c>
      <c r="BG49" s="293">
        <v>1</v>
      </c>
      <c r="BH49" s="293">
        <v>1</v>
      </c>
      <c r="BI49" s="293">
        <v>1</v>
      </c>
      <c r="BJ49" s="293">
        <v>1</v>
      </c>
      <c r="BK49" s="293">
        <v>1</v>
      </c>
      <c r="BL49" s="295">
        <f t="shared" si="35"/>
        <v>7</v>
      </c>
      <c r="BM49" s="293">
        <v>1</v>
      </c>
      <c r="BN49" s="293">
        <v>1</v>
      </c>
      <c r="BO49" s="293">
        <v>1</v>
      </c>
      <c r="BP49" s="293">
        <v>1</v>
      </c>
      <c r="BQ49" s="293">
        <v>1</v>
      </c>
      <c r="BR49" s="293">
        <v>1</v>
      </c>
      <c r="BS49" s="293">
        <v>0.66666666666666663</v>
      </c>
      <c r="BT49" s="293">
        <v>1</v>
      </c>
      <c r="BU49" s="293">
        <v>1</v>
      </c>
      <c r="BV49" s="293">
        <v>1</v>
      </c>
      <c r="BW49" s="284">
        <f t="shared" si="36"/>
        <v>8.6666666666666661</v>
      </c>
      <c r="BX49" s="285">
        <f t="shared" si="37"/>
        <v>2</v>
      </c>
      <c r="BY49" s="285">
        <f t="shared" si="38"/>
        <v>6.666666666666667</v>
      </c>
      <c r="BZ49" s="285">
        <f t="shared" si="39"/>
        <v>8</v>
      </c>
      <c r="CA49" s="286">
        <f t="shared" si="40"/>
        <v>98.039215686274517</v>
      </c>
      <c r="CB49" s="285">
        <f t="shared" si="41"/>
        <v>3</v>
      </c>
      <c r="CC49" s="285">
        <f t="shared" si="42"/>
        <v>2</v>
      </c>
      <c r="CD49" s="285">
        <f t="shared" si="43"/>
        <v>3</v>
      </c>
      <c r="CE49" s="285">
        <f t="shared" si="44"/>
        <v>3.6666666666666665</v>
      </c>
      <c r="CF49" s="285">
        <f t="shared" si="45"/>
        <v>4</v>
      </c>
      <c r="CG49" s="285">
        <f t="shared" si="46"/>
        <v>5</v>
      </c>
      <c r="CH49" s="286">
        <f t="shared" si="47"/>
        <v>82.666666666666657</v>
      </c>
      <c r="CI49" s="285">
        <f t="shared" si="48"/>
        <v>4</v>
      </c>
      <c r="CJ49" s="285">
        <f t="shared" si="49"/>
        <v>3</v>
      </c>
      <c r="CK49" s="286">
        <f t="shared" si="50"/>
        <v>100</v>
      </c>
      <c r="CL49" s="285">
        <f t="shared" si="51"/>
        <v>8.6666666666666661</v>
      </c>
      <c r="CM49" s="286">
        <f t="shared" si="52"/>
        <v>96.296296296296291</v>
      </c>
      <c r="CN49" s="287">
        <f t="shared" si="53"/>
        <v>94.250544662309366</v>
      </c>
      <c r="CO49" s="288">
        <f t="shared" si="54"/>
        <v>100</v>
      </c>
      <c r="CP49" s="187">
        <f t="shared" si="55"/>
        <v>95.238095238095241</v>
      </c>
      <c r="CQ49" s="187">
        <f t="shared" si="56"/>
        <v>100</v>
      </c>
      <c r="CR49" s="231"/>
      <c r="CS49" s="231"/>
      <c r="CT49" s="187">
        <f t="shared" si="57"/>
        <v>100</v>
      </c>
      <c r="CU49" s="187">
        <f t="shared" si="58"/>
        <v>100</v>
      </c>
      <c r="CV49" s="187">
        <f t="shared" si="59"/>
        <v>75</v>
      </c>
      <c r="CW49" s="187">
        <f t="shared" si="60"/>
        <v>61.111111111111107</v>
      </c>
      <c r="CX49" s="187">
        <f t="shared" si="61"/>
        <v>80</v>
      </c>
      <c r="CY49" s="187">
        <f t="shared" si="62"/>
        <v>100</v>
      </c>
      <c r="CZ49" s="231"/>
      <c r="DA49" s="231"/>
      <c r="DB49" s="231"/>
      <c r="DC49" s="187">
        <f t="shared" si="63"/>
        <v>100</v>
      </c>
      <c r="DD49" s="187">
        <f t="shared" si="64"/>
        <v>100</v>
      </c>
      <c r="DE49" s="231"/>
      <c r="DF49" s="231"/>
      <c r="DG49" s="231"/>
      <c r="DH49" s="231"/>
      <c r="DI49" s="231"/>
      <c r="DJ49" s="231"/>
      <c r="DK49" s="289">
        <f t="shared" si="65"/>
        <v>96.296296296296291</v>
      </c>
    </row>
    <row r="50" spans="1:115" ht="42" customHeight="1">
      <c r="A50" s="291">
        <v>63</v>
      </c>
      <c r="B50" s="151">
        <v>65</v>
      </c>
      <c r="C50" s="34" t="s">
        <v>359</v>
      </c>
      <c r="D50" s="38" t="s">
        <v>177</v>
      </c>
      <c r="E50" s="190">
        <v>1</v>
      </c>
      <c r="F50" s="190">
        <v>1</v>
      </c>
      <c r="G50" s="73">
        <v>1</v>
      </c>
      <c r="H50" s="73">
        <v>1</v>
      </c>
      <c r="I50" s="73">
        <v>1</v>
      </c>
      <c r="J50" s="73">
        <v>1</v>
      </c>
      <c r="K50" s="73">
        <v>1</v>
      </c>
      <c r="L50" s="73">
        <v>0</v>
      </c>
      <c r="M50" s="73">
        <v>1</v>
      </c>
      <c r="N50" s="73">
        <v>1</v>
      </c>
      <c r="O50" s="73">
        <v>1</v>
      </c>
      <c r="P50" s="293">
        <v>1</v>
      </c>
      <c r="Q50" s="293">
        <v>1</v>
      </c>
      <c r="R50" s="293">
        <v>1</v>
      </c>
      <c r="S50" s="293">
        <v>1</v>
      </c>
      <c r="T50" s="293">
        <v>1</v>
      </c>
      <c r="U50" s="293">
        <v>1</v>
      </c>
      <c r="V50" s="293">
        <v>0</v>
      </c>
      <c r="W50" s="294">
        <f t="shared" si="33"/>
        <v>15</v>
      </c>
      <c r="X50" s="293">
        <v>1</v>
      </c>
      <c r="Y50" s="377">
        <v>1</v>
      </c>
      <c r="Z50" s="377">
        <v>1</v>
      </c>
      <c r="AA50" s="73">
        <v>1</v>
      </c>
      <c r="AB50" s="73">
        <v>1</v>
      </c>
      <c r="AC50" s="73">
        <v>1</v>
      </c>
      <c r="AD50" s="73">
        <v>1</v>
      </c>
      <c r="AE50" s="73">
        <v>1</v>
      </c>
      <c r="AF50" s="73">
        <v>1</v>
      </c>
      <c r="AG50" s="73">
        <v>1</v>
      </c>
      <c r="AH50" s="73">
        <v>1</v>
      </c>
      <c r="AI50" s="73">
        <v>1</v>
      </c>
      <c r="AJ50" s="73">
        <v>1</v>
      </c>
      <c r="AK50" s="73">
        <v>1</v>
      </c>
      <c r="AL50" s="73">
        <v>1</v>
      </c>
      <c r="AM50" s="73">
        <v>1</v>
      </c>
      <c r="AN50" s="73">
        <v>1</v>
      </c>
      <c r="AO50" s="73">
        <v>1</v>
      </c>
      <c r="AP50" s="73">
        <v>1</v>
      </c>
      <c r="AQ50" s="73">
        <v>1</v>
      </c>
      <c r="AR50" s="73">
        <v>1</v>
      </c>
      <c r="AS50" s="73">
        <v>1</v>
      </c>
      <c r="AT50" s="73">
        <v>1</v>
      </c>
      <c r="AU50" s="73">
        <v>1</v>
      </c>
      <c r="AV50" s="293">
        <v>1</v>
      </c>
      <c r="AW50" s="293">
        <v>1</v>
      </c>
      <c r="AX50" s="293">
        <v>1</v>
      </c>
      <c r="AY50" s="293">
        <v>1</v>
      </c>
      <c r="AZ50" s="293">
        <v>1</v>
      </c>
      <c r="BA50" s="293">
        <v>1</v>
      </c>
      <c r="BB50" s="295">
        <f t="shared" si="34"/>
        <v>25</v>
      </c>
      <c r="BC50" s="382">
        <v>1</v>
      </c>
      <c r="BD50" s="376">
        <v>1</v>
      </c>
      <c r="BE50" s="293">
        <v>1</v>
      </c>
      <c r="BF50" s="293">
        <v>0.66666666666666663</v>
      </c>
      <c r="BG50" s="293">
        <v>1</v>
      </c>
      <c r="BH50" s="293">
        <v>1</v>
      </c>
      <c r="BI50" s="293">
        <v>1</v>
      </c>
      <c r="BJ50" s="293">
        <v>1</v>
      </c>
      <c r="BK50" s="293">
        <v>1</v>
      </c>
      <c r="BL50" s="295">
        <f t="shared" si="35"/>
        <v>6.6666666666666661</v>
      </c>
      <c r="BM50" s="293">
        <v>1</v>
      </c>
      <c r="BN50" s="293">
        <v>1</v>
      </c>
      <c r="BO50" s="293">
        <v>1</v>
      </c>
      <c r="BP50" s="293">
        <v>1</v>
      </c>
      <c r="BQ50" s="293">
        <v>1</v>
      </c>
      <c r="BR50" s="293">
        <v>1</v>
      </c>
      <c r="BS50" s="293">
        <v>1</v>
      </c>
      <c r="BT50" s="293">
        <v>1</v>
      </c>
      <c r="BU50" s="293">
        <v>1</v>
      </c>
      <c r="BV50" s="293">
        <v>1</v>
      </c>
      <c r="BW50" s="284">
        <f t="shared" si="36"/>
        <v>9</v>
      </c>
      <c r="BX50" s="285">
        <f t="shared" si="37"/>
        <v>2</v>
      </c>
      <c r="BY50" s="285">
        <f t="shared" si="38"/>
        <v>6</v>
      </c>
      <c r="BZ50" s="285">
        <f t="shared" si="39"/>
        <v>7</v>
      </c>
      <c r="CA50" s="286">
        <f t="shared" si="40"/>
        <v>88.235294117647058</v>
      </c>
      <c r="CB50" s="285">
        <f t="shared" si="41"/>
        <v>3</v>
      </c>
      <c r="CC50" s="285">
        <f t="shared" si="42"/>
        <v>2</v>
      </c>
      <c r="CD50" s="285">
        <f t="shared" si="43"/>
        <v>4</v>
      </c>
      <c r="CE50" s="285">
        <f t="shared" si="44"/>
        <v>6</v>
      </c>
      <c r="CF50" s="285">
        <f t="shared" si="45"/>
        <v>5</v>
      </c>
      <c r="CG50" s="285">
        <f t="shared" si="46"/>
        <v>5</v>
      </c>
      <c r="CH50" s="286">
        <f t="shared" si="47"/>
        <v>100</v>
      </c>
      <c r="CI50" s="285">
        <f t="shared" si="48"/>
        <v>3.6666666666666665</v>
      </c>
      <c r="CJ50" s="285">
        <f t="shared" si="49"/>
        <v>3</v>
      </c>
      <c r="CK50" s="286">
        <f t="shared" si="50"/>
        <v>95.238095238095227</v>
      </c>
      <c r="CL50" s="285">
        <f t="shared" si="51"/>
        <v>9</v>
      </c>
      <c r="CM50" s="286">
        <f t="shared" si="52"/>
        <v>100</v>
      </c>
      <c r="CN50" s="287">
        <f t="shared" si="53"/>
        <v>95.868347338935578</v>
      </c>
      <c r="CO50" s="288">
        <f t="shared" si="54"/>
        <v>100</v>
      </c>
      <c r="CP50" s="187">
        <f t="shared" si="55"/>
        <v>85.714285714285708</v>
      </c>
      <c r="CQ50" s="187">
        <f t="shared" si="56"/>
        <v>87.5</v>
      </c>
      <c r="CR50" s="231"/>
      <c r="CS50" s="231"/>
      <c r="CT50" s="187">
        <f t="shared" si="57"/>
        <v>100</v>
      </c>
      <c r="CU50" s="187">
        <f t="shared" si="58"/>
        <v>100</v>
      </c>
      <c r="CV50" s="187">
        <f t="shared" si="59"/>
        <v>100</v>
      </c>
      <c r="CW50" s="187">
        <f t="shared" si="60"/>
        <v>100</v>
      </c>
      <c r="CX50" s="187">
        <f t="shared" si="61"/>
        <v>100</v>
      </c>
      <c r="CY50" s="187">
        <f t="shared" si="62"/>
        <v>100</v>
      </c>
      <c r="CZ50" s="231"/>
      <c r="DA50" s="231"/>
      <c r="DB50" s="231"/>
      <c r="DC50" s="187">
        <f t="shared" si="63"/>
        <v>91.666666666666657</v>
      </c>
      <c r="DD50" s="187">
        <f t="shared" si="64"/>
        <v>100</v>
      </c>
      <c r="DE50" s="231"/>
      <c r="DF50" s="231"/>
      <c r="DG50" s="231"/>
      <c r="DH50" s="231"/>
      <c r="DI50" s="231"/>
      <c r="DJ50" s="231"/>
      <c r="DK50" s="289">
        <f t="shared" si="65"/>
        <v>100</v>
      </c>
    </row>
    <row r="51" spans="1:115" ht="62">
      <c r="A51" s="291">
        <v>60</v>
      </c>
      <c r="B51" s="151">
        <v>62</v>
      </c>
      <c r="C51" s="34" t="s">
        <v>360</v>
      </c>
      <c r="D51" s="38" t="s">
        <v>159</v>
      </c>
      <c r="E51" s="33">
        <v>1</v>
      </c>
      <c r="F51" s="33">
        <v>1</v>
      </c>
      <c r="G51" s="73">
        <v>1</v>
      </c>
      <c r="H51" s="73">
        <v>1</v>
      </c>
      <c r="I51" s="73">
        <v>1</v>
      </c>
      <c r="J51" s="73">
        <v>0</v>
      </c>
      <c r="K51" s="73">
        <v>1</v>
      </c>
      <c r="L51" s="73">
        <v>0</v>
      </c>
      <c r="M51" s="73">
        <v>1</v>
      </c>
      <c r="N51" s="73">
        <v>1</v>
      </c>
      <c r="O51" s="73">
        <v>1</v>
      </c>
      <c r="P51" s="293">
        <v>1</v>
      </c>
      <c r="Q51" s="293">
        <v>1</v>
      </c>
      <c r="R51" s="293">
        <v>1</v>
      </c>
      <c r="S51" s="293">
        <v>1</v>
      </c>
      <c r="T51" s="293">
        <v>1</v>
      </c>
      <c r="U51" s="293">
        <v>1</v>
      </c>
      <c r="V51" s="293">
        <v>0</v>
      </c>
      <c r="W51" s="294">
        <f t="shared" si="33"/>
        <v>14</v>
      </c>
      <c r="X51" s="293">
        <v>1</v>
      </c>
      <c r="Y51" s="377">
        <v>1</v>
      </c>
      <c r="Z51" s="377">
        <v>1</v>
      </c>
      <c r="AA51" s="377">
        <v>1</v>
      </c>
      <c r="AB51" s="377">
        <v>1</v>
      </c>
      <c r="AC51" s="377">
        <v>0.66666666666666663</v>
      </c>
      <c r="AD51" s="377">
        <v>1</v>
      </c>
      <c r="AE51" s="377">
        <v>1</v>
      </c>
      <c r="AF51" s="377">
        <v>1</v>
      </c>
      <c r="AG51" s="377">
        <v>0</v>
      </c>
      <c r="AH51" s="377">
        <v>0</v>
      </c>
      <c r="AI51" s="377">
        <v>1</v>
      </c>
      <c r="AJ51" s="73">
        <v>1</v>
      </c>
      <c r="AK51" s="73">
        <v>1</v>
      </c>
      <c r="AL51" s="73">
        <v>1</v>
      </c>
      <c r="AM51" s="73">
        <v>1</v>
      </c>
      <c r="AN51" s="377">
        <v>1</v>
      </c>
      <c r="AO51" s="377">
        <v>0</v>
      </c>
      <c r="AP51" s="377">
        <v>1</v>
      </c>
      <c r="AQ51" s="377">
        <v>1</v>
      </c>
      <c r="AR51" s="377">
        <v>1</v>
      </c>
      <c r="AS51" s="377">
        <v>1</v>
      </c>
      <c r="AT51" s="377">
        <v>1</v>
      </c>
      <c r="AU51" s="377">
        <v>0</v>
      </c>
      <c r="AV51" s="293">
        <v>1</v>
      </c>
      <c r="AW51" s="293">
        <v>1</v>
      </c>
      <c r="AX51" s="293">
        <v>1</v>
      </c>
      <c r="AY51" s="293">
        <v>1</v>
      </c>
      <c r="AZ51" s="293">
        <v>0.66666666666666663</v>
      </c>
      <c r="BA51" s="293">
        <v>0</v>
      </c>
      <c r="BB51" s="295">
        <f t="shared" si="34"/>
        <v>19.333333333333336</v>
      </c>
      <c r="BC51" s="382">
        <v>0</v>
      </c>
      <c r="BD51" s="376">
        <v>1</v>
      </c>
      <c r="BE51" s="376">
        <v>0</v>
      </c>
      <c r="BF51" s="376">
        <v>0</v>
      </c>
      <c r="BG51" s="293">
        <v>0</v>
      </c>
      <c r="BH51" s="293">
        <v>1</v>
      </c>
      <c r="BI51" s="293">
        <v>1</v>
      </c>
      <c r="BJ51" s="293">
        <v>1</v>
      </c>
      <c r="BK51" s="293">
        <v>1</v>
      </c>
      <c r="BL51" s="295">
        <f t="shared" si="35"/>
        <v>4</v>
      </c>
      <c r="BM51" s="293">
        <v>1</v>
      </c>
      <c r="BN51" s="293">
        <v>1</v>
      </c>
      <c r="BO51" s="293">
        <v>1</v>
      </c>
      <c r="BP51" s="293">
        <v>1</v>
      </c>
      <c r="BQ51" s="293">
        <v>1</v>
      </c>
      <c r="BR51" s="293">
        <v>1</v>
      </c>
      <c r="BS51" s="293">
        <v>1</v>
      </c>
      <c r="BT51" s="293">
        <v>1</v>
      </c>
      <c r="BU51" s="293">
        <v>1</v>
      </c>
      <c r="BV51" s="293">
        <v>1</v>
      </c>
      <c r="BW51" s="284">
        <f t="shared" si="36"/>
        <v>9</v>
      </c>
      <c r="BX51" s="285">
        <f t="shared" si="37"/>
        <v>2</v>
      </c>
      <c r="BY51" s="285">
        <f t="shared" si="38"/>
        <v>5</v>
      </c>
      <c r="BZ51" s="285">
        <f t="shared" si="39"/>
        <v>7</v>
      </c>
      <c r="CA51" s="286">
        <f t="shared" si="40"/>
        <v>82.352941176470594</v>
      </c>
      <c r="CB51" s="285">
        <f t="shared" si="41"/>
        <v>3</v>
      </c>
      <c r="CC51" s="285">
        <f t="shared" si="42"/>
        <v>1.6666666666666665</v>
      </c>
      <c r="CD51" s="285">
        <f t="shared" si="43"/>
        <v>2</v>
      </c>
      <c r="CE51" s="285">
        <f t="shared" si="44"/>
        <v>5</v>
      </c>
      <c r="CF51" s="285">
        <f t="shared" si="45"/>
        <v>4</v>
      </c>
      <c r="CG51" s="285">
        <f t="shared" si="46"/>
        <v>3.6666666666666665</v>
      </c>
      <c r="CH51" s="286">
        <f t="shared" si="47"/>
        <v>77.333333333333329</v>
      </c>
      <c r="CI51" s="285">
        <f t="shared" si="48"/>
        <v>1</v>
      </c>
      <c r="CJ51" s="285">
        <f t="shared" si="49"/>
        <v>3</v>
      </c>
      <c r="CK51" s="286">
        <f t="shared" si="50"/>
        <v>57.142857142857146</v>
      </c>
      <c r="CL51" s="285">
        <f t="shared" si="51"/>
        <v>9</v>
      </c>
      <c r="CM51" s="286">
        <f t="shared" si="52"/>
        <v>100</v>
      </c>
      <c r="CN51" s="287">
        <f t="shared" si="53"/>
        <v>79.207282913165272</v>
      </c>
      <c r="CO51" s="288">
        <f t="shared" si="54"/>
        <v>100</v>
      </c>
      <c r="CP51" s="187">
        <f t="shared" si="55"/>
        <v>71.428571428571431</v>
      </c>
      <c r="CQ51" s="187">
        <f t="shared" si="56"/>
        <v>87.5</v>
      </c>
      <c r="CR51" s="231"/>
      <c r="CS51" s="231"/>
      <c r="CT51" s="187">
        <f t="shared" si="57"/>
        <v>100</v>
      </c>
      <c r="CU51" s="187">
        <f t="shared" si="58"/>
        <v>83.333333333333329</v>
      </c>
      <c r="CV51" s="187">
        <f t="shared" si="59"/>
        <v>50</v>
      </c>
      <c r="CW51" s="187">
        <f t="shared" si="60"/>
        <v>83.333333333333343</v>
      </c>
      <c r="CX51" s="187">
        <f t="shared" si="61"/>
        <v>80</v>
      </c>
      <c r="CY51" s="187">
        <f t="shared" si="62"/>
        <v>73.333333333333329</v>
      </c>
      <c r="CZ51" s="231"/>
      <c r="DA51" s="231"/>
      <c r="DB51" s="231"/>
      <c r="DC51" s="187">
        <f t="shared" si="63"/>
        <v>25</v>
      </c>
      <c r="DD51" s="187">
        <f t="shared" si="64"/>
        <v>100</v>
      </c>
      <c r="DE51" s="231"/>
      <c r="DF51" s="231"/>
      <c r="DG51" s="231"/>
      <c r="DH51" s="231"/>
      <c r="DI51" s="231"/>
      <c r="DJ51" s="231"/>
      <c r="DK51" s="289">
        <f t="shared" si="65"/>
        <v>100</v>
      </c>
    </row>
    <row r="52" spans="1:115" ht="84" customHeight="1">
      <c r="A52" s="291">
        <v>61</v>
      </c>
      <c r="B52" s="115">
        <v>63</v>
      </c>
      <c r="C52" s="34" t="s">
        <v>269</v>
      </c>
      <c r="D52" s="38" t="s">
        <v>159</v>
      </c>
      <c r="E52" s="190">
        <v>1</v>
      </c>
      <c r="F52" s="190">
        <v>1</v>
      </c>
      <c r="G52" s="73">
        <v>1</v>
      </c>
      <c r="H52" s="73">
        <v>1</v>
      </c>
      <c r="I52" s="73">
        <v>1</v>
      </c>
      <c r="J52" s="73">
        <v>0</v>
      </c>
      <c r="K52" s="73">
        <v>1</v>
      </c>
      <c r="L52" s="73">
        <v>0</v>
      </c>
      <c r="M52" s="73">
        <v>1</v>
      </c>
      <c r="N52" s="73">
        <v>1</v>
      </c>
      <c r="O52" s="73">
        <v>1</v>
      </c>
      <c r="P52" s="293">
        <v>1</v>
      </c>
      <c r="Q52" s="293">
        <v>1</v>
      </c>
      <c r="R52" s="293">
        <v>1</v>
      </c>
      <c r="S52" s="293">
        <v>1</v>
      </c>
      <c r="T52" s="293">
        <v>1</v>
      </c>
      <c r="U52" s="293">
        <v>1</v>
      </c>
      <c r="V52" s="293">
        <v>0</v>
      </c>
      <c r="W52" s="294">
        <f t="shared" si="33"/>
        <v>14</v>
      </c>
      <c r="X52" s="293">
        <v>1</v>
      </c>
      <c r="Y52" s="377">
        <v>1</v>
      </c>
      <c r="Z52" s="377">
        <v>1</v>
      </c>
      <c r="AA52" s="73">
        <v>1</v>
      </c>
      <c r="AB52" s="73">
        <v>1</v>
      </c>
      <c r="AC52" s="73">
        <v>1</v>
      </c>
      <c r="AD52" s="73">
        <v>1</v>
      </c>
      <c r="AE52" s="73">
        <v>1</v>
      </c>
      <c r="AF52" s="73">
        <v>1</v>
      </c>
      <c r="AG52" s="73">
        <v>1</v>
      </c>
      <c r="AH52" s="73">
        <v>0</v>
      </c>
      <c r="AI52" s="73">
        <v>1</v>
      </c>
      <c r="AJ52" s="73">
        <v>1</v>
      </c>
      <c r="AK52" s="73">
        <v>1</v>
      </c>
      <c r="AL52" s="73">
        <v>1</v>
      </c>
      <c r="AM52" s="73">
        <v>1</v>
      </c>
      <c r="AN52" s="73">
        <v>1</v>
      </c>
      <c r="AO52" s="73">
        <v>1</v>
      </c>
      <c r="AP52" s="73">
        <v>1</v>
      </c>
      <c r="AQ52" s="73">
        <v>1</v>
      </c>
      <c r="AR52" s="73">
        <v>1</v>
      </c>
      <c r="AS52" s="73">
        <v>1</v>
      </c>
      <c r="AT52" s="73">
        <v>1</v>
      </c>
      <c r="AU52" s="73">
        <v>0</v>
      </c>
      <c r="AV52" s="293">
        <v>1</v>
      </c>
      <c r="AW52" s="293">
        <v>1</v>
      </c>
      <c r="AX52" s="293">
        <v>1</v>
      </c>
      <c r="AY52" s="293">
        <v>1</v>
      </c>
      <c r="AZ52" s="293">
        <v>0.66666666666666663</v>
      </c>
      <c r="BA52" s="293">
        <v>0</v>
      </c>
      <c r="BB52" s="295">
        <f t="shared" si="34"/>
        <v>21.666666666666668</v>
      </c>
      <c r="BC52" s="382">
        <v>0</v>
      </c>
      <c r="BD52" s="73">
        <v>1</v>
      </c>
      <c r="BE52" s="377">
        <v>1</v>
      </c>
      <c r="BF52" s="377">
        <v>0</v>
      </c>
      <c r="BG52" s="377">
        <v>0</v>
      </c>
      <c r="BH52" s="293">
        <v>1</v>
      </c>
      <c r="BI52" s="293">
        <v>1</v>
      </c>
      <c r="BJ52" s="293">
        <v>1</v>
      </c>
      <c r="BK52" s="293">
        <v>1</v>
      </c>
      <c r="BL52" s="295">
        <f t="shared" si="35"/>
        <v>5</v>
      </c>
      <c r="BM52" s="293">
        <v>1</v>
      </c>
      <c r="BN52" s="293">
        <v>1</v>
      </c>
      <c r="BO52" s="293">
        <v>1</v>
      </c>
      <c r="BP52" s="293">
        <v>1</v>
      </c>
      <c r="BQ52" s="293">
        <v>1</v>
      </c>
      <c r="BR52" s="293">
        <v>1</v>
      </c>
      <c r="BS52" s="293">
        <v>1</v>
      </c>
      <c r="BT52" s="293">
        <v>1</v>
      </c>
      <c r="BU52" s="293">
        <v>1</v>
      </c>
      <c r="BV52" s="293">
        <v>1</v>
      </c>
      <c r="BW52" s="284">
        <f t="shared" si="36"/>
        <v>9</v>
      </c>
      <c r="BX52" s="285">
        <f t="shared" si="37"/>
        <v>2</v>
      </c>
      <c r="BY52" s="285">
        <f t="shared" si="38"/>
        <v>5</v>
      </c>
      <c r="BZ52" s="285">
        <f t="shared" si="39"/>
        <v>7</v>
      </c>
      <c r="CA52" s="286">
        <f t="shared" si="40"/>
        <v>82.352941176470594</v>
      </c>
      <c r="CB52" s="285">
        <f t="shared" si="41"/>
        <v>3</v>
      </c>
      <c r="CC52" s="285">
        <f t="shared" si="42"/>
        <v>2</v>
      </c>
      <c r="CD52" s="285">
        <f t="shared" si="43"/>
        <v>3</v>
      </c>
      <c r="CE52" s="285">
        <f t="shared" si="44"/>
        <v>6</v>
      </c>
      <c r="CF52" s="285">
        <f t="shared" si="45"/>
        <v>4</v>
      </c>
      <c r="CG52" s="285">
        <f t="shared" si="46"/>
        <v>3.6666666666666665</v>
      </c>
      <c r="CH52" s="286">
        <f t="shared" si="47"/>
        <v>86.666666666666686</v>
      </c>
      <c r="CI52" s="285">
        <f t="shared" si="48"/>
        <v>2</v>
      </c>
      <c r="CJ52" s="285">
        <f t="shared" si="49"/>
        <v>3</v>
      </c>
      <c r="CK52" s="286">
        <f t="shared" si="50"/>
        <v>71.428571428571431</v>
      </c>
      <c r="CL52" s="285">
        <f t="shared" si="51"/>
        <v>9</v>
      </c>
      <c r="CM52" s="286">
        <f t="shared" si="52"/>
        <v>100</v>
      </c>
      <c r="CN52" s="287">
        <f t="shared" si="53"/>
        <v>85.112044817927185</v>
      </c>
      <c r="CO52" s="288">
        <f t="shared" si="54"/>
        <v>100</v>
      </c>
      <c r="CP52" s="187">
        <f t="shared" si="55"/>
        <v>71.428571428571431</v>
      </c>
      <c r="CQ52" s="187">
        <f t="shared" si="56"/>
        <v>87.5</v>
      </c>
      <c r="CR52" s="231"/>
      <c r="CS52" s="231"/>
      <c r="CT52" s="187">
        <f t="shared" si="57"/>
        <v>100</v>
      </c>
      <c r="CU52" s="187">
        <f t="shared" si="58"/>
        <v>100</v>
      </c>
      <c r="CV52" s="187">
        <f t="shared" si="59"/>
        <v>75</v>
      </c>
      <c r="CW52" s="187">
        <f t="shared" si="60"/>
        <v>100</v>
      </c>
      <c r="CX52" s="187">
        <f t="shared" si="61"/>
        <v>80</v>
      </c>
      <c r="CY52" s="187">
        <f t="shared" si="62"/>
        <v>73.333333333333329</v>
      </c>
      <c r="CZ52" s="231"/>
      <c r="DA52" s="231"/>
      <c r="DB52" s="231"/>
      <c r="DC52" s="187">
        <f t="shared" si="63"/>
        <v>50</v>
      </c>
      <c r="DD52" s="187">
        <f t="shared" si="64"/>
        <v>100</v>
      </c>
      <c r="DE52" s="231"/>
      <c r="DF52" s="231"/>
      <c r="DG52" s="231"/>
      <c r="DH52" s="231"/>
      <c r="DI52" s="231"/>
      <c r="DJ52" s="231"/>
      <c r="DK52" s="289">
        <f t="shared" si="65"/>
        <v>100</v>
      </c>
    </row>
    <row r="53" spans="1:115" ht="42" customHeight="1">
      <c r="A53" s="291">
        <v>62</v>
      </c>
      <c r="B53" s="115">
        <v>64</v>
      </c>
      <c r="C53" s="34" t="s">
        <v>267</v>
      </c>
      <c r="D53" s="38" t="s">
        <v>159</v>
      </c>
      <c r="E53" s="33">
        <v>1</v>
      </c>
      <c r="F53" s="33">
        <v>1</v>
      </c>
      <c r="G53" s="73">
        <v>1</v>
      </c>
      <c r="H53" s="73">
        <v>1</v>
      </c>
      <c r="I53" s="73">
        <v>1</v>
      </c>
      <c r="J53" s="73">
        <v>0</v>
      </c>
      <c r="K53" s="73">
        <v>1</v>
      </c>
      <c r="L53" s="73">
        <v>0</v>
      </c>
      <c r="M53" s="73">
        <v>1</v>
      </c>
      <c r="N53" s="73">
        <v>1</v>
      </c>
      <c r="O53" s="73">
        <v>1</v>
      </c>
      <c r="P53" s="293">
        <v>1</v>
      </c>
      <c r="Q53" s="293">
        <v>1</v>
      </c>
      <c r="R53" s="293">
        <v>1</v>
      </c>
      <c r="S53" s="293">
        <v>1</v>
      </c>
      <c r="T53" s="293">
        <v>1</v>
      </c>
      <c r="U53" s="293">
        <v>1</v>
      </c>
      <c r="V53" s="293">
        <v>0</v>
      </c>
      <c r="W53" s="294">
        <f t="shared" si="33"/>
        <v>14</v>
      </c>
      <c r="X53" s="293">
        <v>1</v>
      </c>
      <c r="Y53" s="73">
        <v>1</v>
      </c>
      <c r="Z53" s="73">
        <v>1</v>
      </c>
      <c r="AA53" s="73">
        <v>1</v>
      </c>
      <c r="AB53" s="73">
        <v>1</v>
      </c>
      <c r="AC53" s="73">
        <v>0.66666666666666663</v>
      </c>
      <c r="AD53" s="73">
        <v>1</v>
      </c>
      <c r="AE53" s="73">
        <v>1</v>
      </c>
      <c r="AF53" s="73">
        <v>1</v>
      </c>
      <c r="AG53" s="73">
        <v>0</v>
      </c>
      <c r="AH53" s="73">
        <v>0</v>
      </c>
      <c r="AI53" s="73">
        <v>1</v>
      </c>
      <c r="AJ53" s="73">
        <v>1</v>
      </c>
      <c r="AK53" s="73">
        <v>1</v>
      </c>
      <c r="AL53" s="73">
        <v>1</v>
      </c>
      <c r="AM53" s="73">
        <v>1</v>
      </c>
      <c r="AN53" s="73">
        <v>1</v>
      </c>
      <c r="AO53" s="73">
        <v>1</v>
      </c>
      <c r="AP53" s="73">
        <v>1</v>
      </c>
      <c r="AQ53" s="73">
        <v>1</v>
      </c>
      <c r="AR53" s="73">
        <v>1</v>
      </c>
      <c r="AS53" s="73">
        <v>1</v>
      </c>
      <c r="AT53" s="73">
        <v>1</v>
      </c>
      <c r="AU53" s="73">
        <v>0</v>
      </c>
      <c r="AV53" s="293">
        <v>1</v>
      </c>
      <c r="AW53" s="293">
        <v>1</v>
      </c>
      <c r="AX53" s="293">
        <v>1</v>
      </c>
      <c r="AY53" s="293">
        <v>1</v>
      </c>
      <c r="AZ53" s="293">
        <v>0.66666666666666663</v>
      </c>
      <c r="BA53" s="293">
        <v>0</v>
      </c>
      <c r="BB53" s="295">
        <f t="shared" si="34"/>
        <v>20.333333333333336</v>
      </c>
      <c r="BC53" s="382">
        <v>0</v>
      </c>
      <c r="BD53" s="377">
        <v>1</v>
      </c>
      <c r="BE53" s="377">
        <v>0</v>
      </c>
      <c r="BF53" s="377">
        <v>0</v>
      </c>
      <c r="BG53" s="377">
        <v>0</v>
      </c>
      <c r="BH53" s="293">
        <v>1</v>
      </c>
      <c r="BI53" s="293">
        <v>1</v>
      </c>
      <c r="BJ53" s="293">
        <v>1</v>
      </c>
      <c r="BK53" s="293">
        <v>1</v>
      </c>
      <c r="BL53" s="295">
        <f t="shared" si="35"/>
        <v>4</v>
      </c>
      <c r="BM53" s="293">
        <v>1</v>
      </c>
      <c r="BN53" s="293">
        <v>1</v>
      </c>
      <c r="BO53" s="293">
        <v>1</v>
      </c>
      <c r="BP53" s="293">
        <v>1</v>
      </c>
      <c r="BQ53" s="376">
        <v>1</v>
      </c>
      <c r="BR53" s="293">
        <v>1</v>
      </c>
      <c r="BS53" s="376">
        <v>1</v>
      </c>
      <c r="BT53" s="376">
        <v>1</v>
      </c>
      <c r="BU53" s="293">
        <v>1</v>
      </c>
      <c r="BV53" s="293">
        <v>1</v>
      </c>
      <c r="BW53" s="284">
        <f t="shared" si="36"/>
        <v>9</v>
      </c>
      <c r="BX53" s="285">
        <f t="shared" si="37"/>
        <v>2</v>
      </c>
      <c r="BY53" s="285">
        <f t="shared" si="38"/>
        <v>5</v>
      </c>
      <c r="BZ53" s="285">
        <f t="shared" si="39"/>
        <v>7</v>
      </c>
      <c r="CA53" s="286">
        <f t="shared" si="40"/>
        <v>82.352941176470594</v>
      </c>
      <c r="CB53" s="285">
        <f t="shared" si="41"/>
        <v>3</v>
      </c>
      <c r="CC53" s="285">
        <f t="shared" si="42"/>
        <v>1.6666666666666665</v>
      </c>
      <c r="CD53" s="285">
        <f t="shared" si="43"/>
        <v>2</v>
      </c>
      <c r="CE53" s="285">
        <f t="shared" si="44"/>
        <v>6</v>
      </c>
      <c r="CF53" s="285">
        <f t="shared" si="45"/>
        <v>4</v>
      </c>
      <c r="CG53" s="285">
        <f t="shared" si="46"/>
        <v>3.6666666666666665</v>
      </c>
      <c r="CH53" s="286">
        <f t="shared" si="47"/>
        <v>81.333333333333329</v>
      </c>
      <c r="CI53" s="285">
        <f t="shared" si="48"/>
        <v>1</v>
      </c>
      <c r="CJ53" s="285">
        <f t="shared" si="49"/>
        <v>3</v>
      </c>
      <c r="CK53" s="286">
        <f t="shared" si="50"/>
        <v>57.142857142857146</v>
      </c>
      <c r="CL53" s="285">
        <f t="shared" si="51"/>
        <v>9</v>
      </c>
      <c r="CM53" s="286">
        <f t="shared" si="52"/>
        <v>100</v>
      </c>
      <c r="CN53" s="287">
        <f t="shared" si="53"/>
        <v>80.207282913165272</v>
      </c>
      <c r="CO53" s="288">
        <f t="shared" si="54"/>
        <v>100</v>
      </c>
      <c r="CP53" s="187">
        <f t="shared" si="55"/>
        <v>71.428571428571431</v>
      </c>
      <c r="CQ53" s="187">
        <f t="shared" si="56"/>
        <v>87.5</v>
      </c>
      <c r="CR53" s="231"/>
      <c r="CS53" s="231"/>
      <c r="CT53" s="187">
        <f t="shared" si="57"/>
        <v>100</v>
      </c>
      <c r="CU53" s="187">
        <f t="shared" si="58"/>
        <v>83.333333333333329</v>
      </c>
      <c r="CV53" s="187">
        <f t="shared" si="59"/>
        <v>50</v>
      </c>
      <c r="CW53" s="187">
        <f t="shared" si="60"/>
        <v>100</v>
      </c>
      <c r="CX53" s="187">
        <f t="shared" si="61"/>
        <v>80</v>
      </c>
      <c r="CY53" s="187">
        <f t="shared" si="62"/>
        <v>73.333333333333329</v>
      </c>
      <c r="CZ53" s="231"/>
      <c r="DA53" s="231"/>
      <c r="DB53" s="231"/>
      <c r="DC53" s="187">
        <f t="shared" si="63"/>
        <v>25</v>
      </c>
      <c r="DD53" s="187">
        <f t="shared" si="64"/>
        <v>100</v>
      </c>
      <c r="DE53" s="231"/>
      <c r="DF53" s="231"/>
      <c r="DG53" s="231"/>
      <c r="DH53" s="231"/>
      <c r="DI53" s="231"/>
      <c r="DJ53" s="231"/>
      <c r="DK53" s="289">
        <f t="shared" si="65"/>
        <v>100</v>
      </c>
    </row>
    <row r="54" spans="1:115" ht="42" customHeight="1">
      <c r="A54" s="291">
        <v>65</v>
      </c>
      <c r="B54" s="38">
        <v>67</v>
      </c>
      <c r="C54" s="37" t="s">
        <v>361</v>
      </c>
      <c r="D54" s="38" t="s">
        <v>317</v>
      </c>
      <c r="E54" s="33">
        <v>1</v>
      </c>
      <c r="F54" s="33">
        <v>1</v>
      </c>
      <c r="G54" s="73">
        <v>1</v>
      </c>
      <c r="H54" s="73">
        <v>0.66666666666666663</v>
      </c>
      <c r="I54" s="73">
        <v>1</v>
      </c>
      <c r="J54" s="73">
        <v>0</v>
      </c>
      <c r="K54" s="73">
        <v>1</v>
      </c>
      <c r="L54" s="73">
        <v>0</v>
      </c>
      <c r="M54" s="73">
        <v>1</v>
      </c>
      <c r="N54" s="73">
        <v>0</v>
      </c>
      <c r="O54" s="73">
        <v>1</v>
      </c>
      <c r="P54" s="293">
        <v>1</v>
      </c>
      <c r="Q54" s="293">
        <v>1</v>
      </c>
      <c r="R54" s="293">
        <v>1</v>
      </c>
      <c r="S54" s="293">
        <v>1</v>
      </c>
      <c r="T54" s="293">
        <v>1</v>
      </c>
      <c r="U54" s="293">
        <v>1</v>
      </c>
      <c r="V54" s="293">
        <v>1</v>
      </c>
      <c r="W54" s="294">
        <f t="shared" si="33"/>
        <v>13.666666666666666</v>
      </c>
      <c r="X54" s="293">
        <v>1</v>
      </c>
      <c r="Y54" s="377">
        <v>1</v>
      </c>
      <c r="Z54" s="377">
        <v>1</v>
      </c>
      <c r="AA54" s="73">
        <v>1</v>
      </c>
      <c r="AB54" s="73">
        <v>1</v>
      </c>
      <c r="AC54" s="73">
        <v>1</v>
      </c>
      <c r="AD54" s="73">
        <v>1</v>
      </c>
      <c r="AE54" s="73">
        <v>1</v>
      </c>
      <c r="AF54" s="73">
        <v>0</v>
      </c>
      <c r="AG54" s="73">
        <v>0</v>
      </c>
      <c r="AH54" s="73">
        <v>0</v>
      </c>
      <c r="AI54" s="73">
        <v>1</v>
      </c>
      <c r="AJ54" s="73">
        <v>1</v>
      </c>
      <c r="AK54" s="73">
        <v>0.66666666666666663</v>
      </c>
      <c r="AL54" s="73">
        <v>0.66666666666666663</v>
      </c>
      <c r="AM54" s="73">
        <v>0.66666666666666663</v>
      </c>
      <c r="AN54" s="73">
        <v>0.66666666666666663</v>
      </c>
      <c r="AO54" s="73">
        <v>0</v>
      </c>
      <c r="AP54" s="73">
        <v>1</v>
      </c>
      <c r="AQ54" s="73">
        <v>1</v>
      </c>
      <c r="AR54" s="73">
        <v>1</v>
      </c>
      <c r="AS54" s="73">
        <v>1</v>
      </c>
      <c r="AT54" s="73">
        <v>1</v>
      </c>
      <c r="AU54" s="73">
        <v>1</v>
      </c>
      <c r="AV54" s="293">
        <v>1</v>
      </c>
      <c r="AW54" s="293">
        <v>0.66666666666666663</v>
      </c>
      <c r="AX54" s="376">
        <v>0</v>
      </c>
      <c r="AY54" s="376">
        <v>0.66666666666666663</v>
      </c>
      <c r="AZ54" s="376">
        <v>1</v>
      </c>
      <c r="BA54" s="293">
        <v>1</v>
      </c>
      <c r="BB54" s="295">
        <f t="shared" si="34"/>
        <v>18</v>
      </c>
      <c r="BC54" s="382">
        <v>1</v>
      </c>
      <c r="BD54" s="293">
        <v>1</v>
      </c>
      <c r="BE54" s="376">
        <v>1</v>
      </c>
      <c r="BF54" s="376">
        <v>1</v>
      </c>
      <c r="BG54" s="376">
        <v>1</v>
      </c>
      <c r="BH54" s="293">
        <v>1</v>
      </c>
      <c r="BI54" s="293">
        <v>1</v>
      </c>
      <c r="BJ54" s="293">
        <v>0.66666666666666663</v>
      </c>
      <c r="BK54" s="293">
        <v>1</v>
      </c>
      <c r="BL54" s="295">
        <f t="shared" si="35"/>
        <v>6.6666666666666661</v>
      </c>
      <c r="BM54" s="293">
        <v>1</v>
      </c>
      <c r="BN54" s="293">
        <v>1</v>
      </c>
      <c r="BO54" s="293">
        <v>1</v>
      </c>
      <c r="BP54" s="293">
        <v>1</v>
      </c>
      <c r="BQ54" s="293">
        <v>0.66666666666666663</v>
      </c>
      <c r="BR54" s="293">
        <v>1</v>
      </c>
      <c r="BS54" s="293">
        <v>1</v>
      </c>
      <c r="BT54" s="293">
        <v>1</v>
      </c>
      <c r="BU54" s="293">
        <v>0</v>
      </c>
      <c r="BV54" s="293">
        <v>0</v>
      </c>
      <c r="BW54" s="284">
        <f t="shared" si="36"/>
        <v>6.6666666666666661</v>
      </c>
      <c r="BX54" s="285">
        <f t="shared" si="37"/>
        <v>2</v>
      </c>
      <c r="BY54" s="285">
        <f t="shared" si="38"/>
        <v>3.6666666666666665</v>
      </c>
      <c r="BZ54" s="285">
        <f t="shared" si="39"/>
        <v>8</v>
      </c>
      <c r="CA54" s="286">
        <f t="shared" si="40"/>
        <v>80.392156862745082</v>
      </c>
      <c r="CB54" s="285">
        <f t="shared" si="41"/>
        <v>3</v>
      </c>
      <c r="CC54" s="285">
        <f t="shared" si="42"/>
        <v>2</v>
      </c>
      <c r="CD54" s="285">
        <f t="shared" si="43"/>
        <v>1</v>
      </c>
      <c r="CE54" s="285">
        <f t="shared" si="44"/>
        <v>3.6666666666666661</v>
      </c>
      <c r="CF54" s="285">
        <f t="shared" si="45"/>
        <v>5</v>
      </c>
      <c r="CG54" s="285">
        <f t="shared" si="46"/>
        <v>3.333333333333333</v>
      </c>
      <c r="CH54" s="286">
        <f t="shared" si="47"/>
        <v>72</v>
      </c>
      <c r="CI54" s="285">
        <f t="shared" si="48"/>
        <v>4</v>
      </c>
      <c r="CJ54" s="285">
        <f t="shared" si="49"/>
        <v>2.6666666666666665</v>
      </c>
      <c r="CK54" s="286">
        <f t="shared" si="50"/>
        <v>95.238095238095227</v>
      </c>
      <c r="CL54" s="285">
        <f t="shared" si="51"/>
        <v>6.6666666666666661</v>
      </c>
      <c r="CM54" s="286">
        <f t="shared" si="52"/>
        <v>74.074074074074076</v>
      </c>
      <c r="CN54" s="287">
        <f t="shared" si="53"/>
        <v>80.4260815437286</v>
      </c>
      <c r="CO54" s="288">
        <f t="shared" si="54"/>
        <v>100</v>
      </c>
      <c r="CP54" s="187">
        <f t="shared" si="55"/>
        <v>52.380952380952387</v>
      </c>
      <c r="CQ54" s="187">
        <f t="shared" si="56"/>
        <v>100</v>
      </c>
      <c r="CR54" s="231"/>
      <c r="CS54" s="231"/>
      <c r="CT54" s="187">
        <f t="shared" si="57"/>
        <v>100</v>
      </c>
      <c r="CU54" s="187">
        <f t="shared" si="58"/>
        <v>100</v>
      </c>
      <c r="CV54" s="187">
        <f t="shared" si="59"/>
        <v>25</v>
      </c>
      <c r="CW54" s="187">
        <f t="shared" si="60"/>
        <v>61.111111111111107</v>
      </c>
      <c r="CX54" s="187">
        <f t="shared" si="61"/>
        <v>100</v>
      </c>
      <c r="CY54" s="187">
        <f t="shared" si="62"/>
        <v>66.666666666666657</v>
      </c>
      <c r="CZ54" s="231"/>
      <c r="DA54" s="231"/>
      <c r="DB54" s="231"/>
      <c r="DC54" s="187">
        <f t="shared" si="63"/>
        <v>100</v>
      </c>
      <c r="DD54" s="187">
        <f t="shared" si="64"/>
        <v>88.888888888888886</v>
      </c>
      <c r="DE54" s="231"/>
      <c r="DF54" s="231"/>
      <c r="DG54" s="231"/>
      <c r="DH54" s="231"/>
      <c r="DI54" s="231"/>
      <c r="DJ54" s="231"/>
      <c r="DK54" s="289">
        <f t="shared" si="65"/>
        <v>74.074074074074076</v>
      </c>
    </row>
    <row r="55" spans="1:115" ht="107">
      <c r="A55" s="291">
        <v>66</v>
      </c>
      <c r="B55" s="151">
        <v>68</v>
      </c>
      <c r="C55" s="34" t="s">
        <v>362</v>
      </c>
      <c r="D55" s="38" t="s">
        <v>159</v>
      </c>
      <c r="E55" s="33">
        <v>1</v>
      </c>
      <c r="F55" s="33">
        <v>1</v>
      </c>
      <c r="G55" s="377">
        <v>1</v>
      </c>
      <c r="H55" s="377">
        <v>1</v>
      </c>
      <c r="I55" s="377">
        <v>1</v>
      </c>
      <c r="J55" s="377">
        <v>0</v>
      </c>
      <c r="K55" s="377">
        <v>1</v>
      </c>
      <c r="L55" s="377">
        <v>0</v>
      </c>
      <c r="M55" s="377">
        <v>1</v>
      </c>
      <c r="N55" s="377">
        <v>1</v>
      </c>
      <c r="O55" s="377">
        <v>1</v>
      </c>
      <c r="P55" s="376">
        <v>1</v>
      </c>
      <c r="Q55" s="376">
        <v>1</v>
      </c>
      <c r="R55" s="376">
        <v>1</v>
      </c>
      <c r="S55" s="376">
        <v>1</v>
      </c>
      <c r="T55" s="376">
        <v>1</v>
      </c>
      <c r="U55" s="376">
        <v>1</v>
      </c>
      <c r="V55" s="376">
        <v>0</v>
      </c>
      <c r="W55" s="294">
        <f t="shared" si="33"/>
        <v>14</v>
      </c>
      <c r="X55" s="376">
        <v>1</v>
      </c>
      <c r="Y55" s="377">
        <v>1</v>
      </c>
      <c r="Z55" s="377">
        <v>1</v>
      </c>
      <c r="AA55" s="377">
        <v>1</v>
      </c>
      <c r="AB55" s="377">
        <v>1</v>
      </c>
      <c r="AC55" s="377">
        <v>1</v>
      </c>
      <c r="AD55" s="377">
        <v>1</v>
      </c>
      <c r="AE55" s="377">
        <v>1</v>
      </c>
      <c r="AF55" s="377">
        <v>1</v>
      </c>
      <c r="AG55" s="377">
        <v>0</v>
      </c>
      <c r="AH55" s="377">
        <v>0</v>
      </c>
      <c r="AI55" s="377">
        <v>1</v>
      </c>
      <c r="AJ55" s="377">
        <v>1</v>
      </c>
      <c r="AK55" s="377">
        <v>1</v>
      </c>
      <c r="AL55" s="377">
        <v>1</v>
      </c>
      <c r="AM55" s="377">
        <v>1</v>
      </c>
      <c r="AN55" s="377">
        <v>1</v>
      </c>
      <c r="AO55" s="377">
        <v>1</v>
      </c>
      <c r="AP55" s="377">
        <v>1</v>
      </c>
      <c r="AQ55" s="377">
        <v>1</v>
      </c>
      <c r="AR55" s="377">
        <v>1</v>
      </c>
      <c r="AS55" s="377">
        <v>1</v>
      </c>
      <c r="AT55" s="377">
        <v>1</v>
      </c>
      <c r="AU55" s="377">
        <v>0</v>
      </c>
      <c r="AV55" s="376">
        <v>1</v>
      </c>
      <c r="AW55" s="376">
        <v>1</v>
      </c>
      <c r="AX55" s="376">
        <v>1</v>
      </c>
      <c r="AY55" s="376">
        <v>1</v>
      </c>
      <c r="AZ55" s="376">
        <v>0.66666666666666663</v>
      </c>
      <c r="BA55" s="376">
        <v>0</v>
      </c>
      <c r="BB55" s="295">
        <f t="shared" si="34"/>
        <v>20.666666666666668</v>
      </c>
      <c r="BC55" s="382">
        <v>0</v>
      </c>
      <c r="BD55" s="376">
        <v>1</v>
      </c>
      <c r="BE55" s="376">
        <v>1</v>
      </c>
      <c r="BF55" s="376">
        <v>0</v>
      </c>
      <c r="BG55" s="376">
        <v>0</v>
      </c>
      <c r="BH55" s="376">
        <v>1</v>
      </c>
      <c r="BI55" s="376">
        <v>1</v>
      </c>
      <c r="BJ55" s="376">
        <v>1</v>
      </c>
      <c r="BK55" s="376">
        <v>1</v>
      </c>
      <c r="BL55" s="295">
        <f t="shared" si="35"/>
        <v>5</v>
      </c>
      <c r="BM55" s="376">
        <v>1</v>
      </c>
      <c r="BN55" s="376">
        <v>1</v>
      </c>
      <c r="BO55" s="376">
        <v>1</v>
      </c>
      <c r="BP55" s="376">
        <v>1</v>
      </c>
      <c r="BQ55" s="297">
        <v>1</v>
      </c>
      <c r="BR55" s="376">
        <v>1</v>
      </c>
      <c r="BS55" s="297">
        <v>1</v>
      </c>
      <c r="BT55" s="297">
        <v>1</v>
      </c>
      <c r="BU55" s="376">
        <v>1</v>
      </c>
      <c r="BV55" s="376">
        <v>1</v>
      </c>
      <c r="BW55" s="284">
        <f t="shared" si="36"/>
        <v>9</v>
      </c>
      <c r="BX55" s="285">
        <f t="shared" si="37"/>
        <v>2</v>
      </c>
      <c r="BY55" s="285">
        <f t="shared" si="38"/>
        <v>5</v>
      </c>
      <c r="BZ55" s="285">
        <f t="shared" si="39"/>
        <v>7</v>
      </c>
      <c r="CA55" s="286">
        <f t="shared" si="40"/>
        <v>82.352941176470594</v>
      </c>
      <c r="CB55" s="285">
        <f t="shared" si="41"/>
        <v>3</v>
      </c>
      <c r="CC55" s="285">
        <f t="shared" si="42"/>
        <v>2</v>
      </c>
      <c r="CD55" s="285">
        <f t="shared" si="43"/>
        <v>2</v>
      </c>
      <c r="CE55" s="285">
        <f t="shared" si="44"/>
        <v>6</v>
      </c>
      <c r="CF55" s="285">
        <f t="shared" si="45"/>
        <v>4</v>
      </c>
      <c r="CG55" s="285">
        <f t="shared" si="46"/>
        <v>3.6666666666666665</v>
      </c>
      <c r="CH55" s="286">
        <f t="shared" si="47"/>
        <v>82.666666666666686</v>
      </c>
      <c r="CI55" s="285">
        <f t="shared" si="48"/>
        <v>2</v>
      </c>
      <c r="CJ55" s="285">
        <f t="shared" si="49"/>
        <v>3</v>
      </c>
      <c r="CK55" s="286">
        <f t="shared" si="50"/>
        <v>71.428571428571431</v>
      </c>
      <c r="CL55" s="285">
        <f t="shared" si="51"/>
        <v>9</v>
      </c>
      <c r="CM55" s="286">
        <f t="shared" si="52"/>
        <v>100</v>
      </c>
      <c r="CN55" s="287">
        <f t="shared" si="53"/>
        <v>84.112044817927185</v>
      </c>
      <c r="CO55" s="288">
        <f t="shared" si="54"/>
        <v>100</v>
      </c>
      <c r="CP55" s="187">
        <f t="shared" si="55"/>
        <v>71.428571428571431</v>
      </c>
      <c r="CQ55" s="187">
        <f t="shared" si="56"/>
        <v>87.5</v>
      </c>
      <c r="CR55" s="231"/>
      <c r="CS55" s="231"/>
      <c r="CT55" s="187">
        <f t="shared" si="57"/>
        <v>100</v>
      </c>
      <c r="CU55" s="187">
        <f t="shared" si="58"/>
        <v>100</v>
      </c>
      <c r="CV55" s="187">
        <f t="shared" si="59"/>
        <v>50</v>
      </c>
      <c r="CW55" s="187">
        <f t="shared" si="60"/>
        <v>100</v>
      </c>
      <c r="CX55" s="187">
        <f t="shared" si="61"/>
        <v>80</v>
      </c>
      <c r="CY55" s="187">
        <f t="shared" si="62"/>
        <v>73.333333333333329</v>
      </c>
      <c r="CZ55" s="231"/>
      <c r="DA55" s="231"/>
      <c r="DB55" s="231"/>
      <c r="DC55" s="187">
        <f t="shared" si="63"/>
        <v>50</v>
      </c>
      <c r="DD55" s="187">
        <f t="shared" si="64"/>
        <v>100</v>
      </c>
      <c r="DE55" s="231"/>
      <c r="DF55" s="231"/>
      <c r="DG55" s="231"/>
      <c r="DH55" s="231"/>
      <c r="DI55" s="231"/>
      <c r="DJ55" s="231"/>
      <c r="DK55" s="289">
        <f t="shared" si="65"/>
        <v>100</v>
      </c>
    </row>
    <row r="56" spans="1:115" ht="42" customHeight="1">
      <c r="A56" s="291">
        <v>67</v>
      </c>
      <c r="B56" s="151">
        <v>69</v>
      </c>
      <c r="C56" s="34" t="s">
        <v>363</v>
      </c>
      <c r="D56" s="38" t="s">
        <v>152</v>
      </c>
      <c r="E56" s="33">
        <v>1</v>
      </c>
      <c r="F56" s="33">
        <v>1</v>
      </c>
      <c r="G56" s="377">
        <v>1</v>
      </c>
      <c r="H56" s="377">
        <v>1</v>
      </c>
      <c r="I56" s="377">
        <v>1</v>
      </c>
      <c r="J56" s="377">
        <v>1</v>
      </c>
      <c r="K56" s="377">
        <v>1</v>
      </c>
      <c r="L56" s="377">
        <v>1</v>
      </c>
      <c r="M56" s="377">
        <v>1</v>
      </c>
      <c r="N56" s="377">
        <v>1</v>
      </c>
      <c r="O56" s="377">
        <v>1</v>
      </c>
      <c r="P56" s="376">
        <v>1</v>
      </c>
      <c r="Q56" s="376">
        <v>1</v>
      </c>
      <c r="R56" s="376">
        <v>1</v>
      </c>
      <c r="S56" s="376">
        <v>1</v>
      </c>
      <c r="T56" s="376">
        <v>1</v>
      </c>
      <c r="U56" s="376">
        <v>1</v>
      </c>
      <c r="V56" s="376">
        <v>1</v>
      </c>
      <c r="W56" s="294">
        <f t="shared" si="33"/>
        <v>17</v>
      </c>
      <c r="X56" s="376">
        <v>1</v>
      </c>
      <c r="Y56" s="377">
        <v>1</v>
      </c>
      <c r="Z56" s="377">
        <v>1</v>
      </c>
      <c r="AA56" s="377">
        <v>1</v>
      </c>
      <c r="AB56" s="377">
        <v>1</v>
      </c>
      <c r="AC56" s="377">
        <v>1</v>
      </c>
      <c r="AD56" s="377">
        <v>1</v>
      </c>
      <c r="AE56" s="377">
        <v>1</v>
      </c>
      <c r="AF56" s="377">
        <v>1</v>
      </c>
      <c r="AG56" s="377">
        <v>0</v>
      </c>
      <c r="AH56" s="377">
        <v>0</v>
      </c>
      <c r="AI56" s="377">
        <v>1</v>
      </c>
      <c r="AJ56" s="377">
        <v>1</v>
      </c>
      <c r="AK56" s="377">
        <v>1</v>
      </c>
      <c r="AL56" s="296">
        <v>1</v>
      </c>
      <c r="AM56" s="377">
        <v>1</v>
      </c>
      <c r="AN56" s="296">
        <v>1</v>
      </c>
      <c r="AO56" s="296">
        <v>1</v>
      </c>
      <c r="AP56" s="377">
        <v>1</v>
      </c>
      <c r="AQ56" s="377">
        <v>1</v>
      </c>
      <c r="AR56" s="377">
        <v>1</v>
      </c>
      <c r="AS56" s="377">
        <v>1</v>
      </c>
      <c r="AT56" s="377">
        <v>0</v>
      </c>
      <c r="AU56" s="377">
        <v>1</v>
      </c>
      <c r="AV56" s="376">
        <v>1</v>
      </c>
      <c r="AW56" s="376">
        <v>1</v>
      </c>
      <c r="AX56" s="376">
        <v>1</v>
      </c>
      <c r="AY56" s="376">
        <v>1</v>
      </c>
      <c r="AZ56" s="376">
        <v>1</v>
      </c>
      <c r="BA56" s="376">
        <v>1</v>
      </c>
      <c r="BB56" s="295">
        <f t="shared" si="34"/>
        <v>22</v>
      </c>
      <c r="BC56" s="382">
        <v>1</v>
      </c>
      <c r="BD56" s="376">
        <v>1</v>
      </c>
      <c r="BE56" s="376">
        <v>1</v>
      </c>
      <c r="BF56" s="376">
        <v>0.66666666666666663</v>
      </c>
      <c r="BG56" s="376">
        <v>1</v>
      </c>
      <c r="BH56" s="376">
        <v>1</v>
      </c>
      <c r="BI56" s="376">
        <v>1</v>
      </c>
      <c r="BJ56" s="376">
        <v>0.66666666666666663</v>
      </c>
      <c r="BK56" s="376">
        <v>0.66666666666666663</v>
      </c>
      <c r="BL56" s="295">
        <f t="shared" si="35"/>
        <v>6</v>
      </c>
      <c r="BM56" s="376">
        <v>1</v>
      </c>
      <c r="BN56" s="376">
        <v>1</v>
      </c>
      <c r="BO56" s="376">
        <v>1</v>
      </c>
      <c r="BP56" s="376">
        <v>1</v>
      </c>
      <c r="BQ56" s="376">
        <v>1</v>
      </c>
      <c r="BR56" s="376">
        <v>1</v>
      </c>
      <c r="BS56" s="297">
        <v>1</v>
      </c>
      <c r="BT56" s="293">
        <v>1</v>
      </c>
      <c r="BU56" s="376">
        <v>1</v>
      </c>
      <c r="BV56" s="376">
        <v>1</v>
      </c>
      <c r="BW56" s="284">
        <f t="shared" si="36"/>
        <v>9</v>
      </c>
      <c r="BX56" s="285">
        <f t="shared" si="37"/>
        <v>2</v>
      </c>
      <c r="BY56" s="285">
        <f t="shared" si="38"/>
        <v>7</v>
      </c>
      <c r="BZ56" s="285">
        <f t="shared" si="39"/>
        <v>8</v>
      </c>
      <c r="CA56" s="286">
        <f t="shared" si="40"/>
        <v>100</v>
      </c>
      <c r="CB56" s="285">
        <f t="shared" si="41"/>
        <v>3</v>
      </c>
      <c r="CC56" s="285">
        <f t="shared" si="42"/>
        <v>2</v>
      </c>
      <c r="CD56" s="285">
        <f t="shared" si="43"/>
        <v>2</v>
      </c>
      <c r="CE56" s="285">
        <f t="shared" si="44"/>
        <v>6</v>
      </c>
      <c r="CF56" s="285">
        <f t="shared" si="45"/>
        <v>4</v>
      </c>
      <c r="CG56" s="285">
        <f t="shared" si="46"/>
        <v>5</v>
      </c>
      <c r="CH56" s="286">
        <f t="shared" si="47"/>
        <v>88</v>
      </c>
      <c r="CI56" s="285">
        <f t="shared" si="48"/>
        <v>3.6666666666666665</v>
      </c>
      <c r="CJ56" s="285">
        <f t="shared" si="49"/>
        <v>2.333333333333333</v>
      </c>
      <c r="CK56" s="286">
        <f t="shared" si="50"/>
        <v>85.714285714285708</v>
      </c>
      <c r="CL56" s="285">
        <f t="shared" si="51"/>
        <v>9</v>
      </c>
      <c r="CM56" s="286">
        <f t="shared" si="52"/>
        <v>100</v>
      </c>
      <c r="CN56" s="287">
        <f t="shared" si="53"/>
        <v>93.428571428571431</v>
      </c>
      <c r="CO56" s="288">
        <f t="shared" si="54"/>
        <v>100</v>
      </c>
      <c r="CP56" s="187">
        <f t="shared" si="55"/>
        <v>100</v>
      </c>
      <c r="CQ56" s="187">
        <f t="shared" si="56"/>
        <v>100</v>
      </c>
      <c r="CR56" s="231"/>
      <c r="CS56" s="231"/>
      <c r="CT56" s="187">
        <f t="shared" si="57"/>
        <v>100</v>
      </c>
      <c r="CU56" s="187">
        <f t="shared" si="58"/>
        <v>100</v>
      </c>
      <c r="CV56" s="187">
        <f t="shared" si="59"/>
        <v>50</v>
      </c>
      <c r="CW56" s="187">
        <f t="shared" si="60"/>
        <v>100</v>
      </c>
      <c r="CX56" s="187">
        <f t="shared" si="61"/>
        <v>80</v>
      </c>
      <c r="CY56" s="187">
        <f t="shared" si="62"/>
        <v>100</v>
      </c>
      <c r="CZ56" s="231"/>
      <c r="DA56" s="231"/>
      <c r="DB56" s="231"/>
      <c r="DC56" s="187">
        <f t="shared" si="63"/>
        <v>91.666666666666657</v>
      </c>
      <c r="DD56" s="187">
        <f t="shared" si="64"/>
        <v>77.777777777777771</v>
      </c>
      <c r="DE56" s="231"/>
      <c r="DF56" s="231"/>
      <c r="DG56" s="231"/>
      <c r="DH56" s="231"/>
      <c r="DI56" s="231"/>
      <c r="DJ56" s="231"/>
      <c r="DK56" s="289">
        <f t="shared" si="65"/>
        <v>100</v>
      </c>
    </row>
    <row r="57" spans="1:115" ht="70" customHeight="1">
      <c r="A57" s="291">
        <v>58</v>
      </c>
      <c r="B57" s="190">
        <v>59</v>
      </c>
      <c r="C57" s="120" t="s">
        <v>364</v>
      </c>
      <c r="D57" s="39" t="s">
        <v>152</v>
      </c>
      <c r="E57" s="33">
        <v>1</v>
      </c>
      <c r="F57" s="33">
        <v>1</v>
      </c>
      <c r="G57" s="73">
        <v>1</v>
      </c>
      <c r="H57" s="73">
        <v>1</v>
      </c>
      <c r="I57" s="73">
        <v>0.33333333333333331</v>
      </c>
      <c r="J57" s="73">
        <v>0.66666666666666663</v>
      </c>
      <c r="K57" s="73">
        <v>0.66666666666666663</v>
      </c>
      <c r="L57" s="73">
        <v>0.33333333333333331</v>
      </c>
      <c r="M57" s="73">
        <v>0.66666666666666663</v>
      </c>
      <c r="N57" s="73">
        <v>0.66666666666666663</v>
      </c>
      <c r="O57" s="73">
        <v>1</v>
      </c>
      <c r="P57" s="293">
        <v>1</v>
      </c>
      <c r="Q57" s="293">
        <v>1</v>
      </c>
      <c r="R57" s="293">
        <v>1</v>
      </c>
      <c r="S57" s="293">
        <v>1</v>
      </c>
      <c r="T57" s="293">
        <v>1</v>
      </c>
      <c r="U57" s="293">
        <v>1</v>
      </c>
      <c r="V57" s="293">
        <v>1</v>
      </c>
      <c r="W57" s="294">
        <f t="shared" si="33"/>
        <v>14.333333333333334</v>
      </c>
      <c r="X57" s="293">
        <v>1</v>
      </c>
      <c r="Y57" s="377">
        <v>1</v>
      </c>
      <c r="Z57" s="377">
        <v>0.66666666666666663</v>
      </c>
      <c r="AA57" s="73">
        <v>1</v>
      </c>
      <c r="AB57" s="73">
        <v>1</v>
      </c>
      <c r="AC57" s="73">
        <v>1</v>
      </c>
      <c r="AD57" s="73">
        <v>1</v>
      </c>
      <c r="AE57" s="73">
        <v>1</v>
      </c>
      <c r="AF57" s="73">
        <v>0</v>
      </c>
      <c r="AG57" s="73">
        <v>0</v>
      </c>
      <c r="AH57" s="73">
        <v>0</v>
      </c>
      <c r="AI57" s="73">
        <v>1</v>
      </c>
      <c r="AJ57" s="73">
        <v>1</v>
      </c>
      <c r="AK57" s="73">
        <v>1</v>
      </c>
      <c r="AL57" s="73">
        <v>1</v>
      </c>
      <c r="AM57" s="73">
        <v>1</v>
      </c>
      <c r="AN57" s="73">
        <v>0</v>
      </c>
      <c r="AO57" s="73">
        <v>1</v>
      </c>
      <c r="AP57" s="73">
        <v>1</v>
      </c>
      <c r="AQ57" s="73">
        <v>1</v>
      </c>
      <c r="AR57" s="73">
        <v>0.66666666666666663</v>
      </c>
      <c r="AS57" s="73">
        <v>1</v>
      </c>
      <c r="AT57" s="73">
        <v>1</v>
      </c>
      <c r="AU57" s="73">
        <v>0</v>
      </c>
      <c r="AV57" s="293">
        <v>1</v>
      </c>
      <c r="AW57" s="293">
        <v>0.33333333333333331</v>
      </c>
      <c r="AX57" s="376">
        <v>1</v>
      </c>
      <c r="AY57" s="376">
        <v>0.33333333333333331</v>
      </c>
      <c r="AZ57" s="376">
        <v>1</v>
      </c>
      <c r="BA57" s="293">
        <v>1</v>
      </c>
      <c r="BB57" s="295">
        <f t="shared" si="34"/>
        <v>18</v>
      </c>
      <c r="BC57" s="382">
        <v>0</v>
      </c>
      <c r="BD57" s="376">
        <v>0.66666666666666663</v>
      </c>
      <c r="BE57" s="376">
        <v>0.66666666666666663</v>
      </c>
      <c r="BF57" s="376">
        <v>0.33333333333333331</v>
      </c>
      <c r="BG57" s="376">
        <v>1</v>
      </c>
      <c r="BH57" s="293">
        <v>1</v>
      </c>
      <c r="BI57" s="293">
        <v>1</v>
      </c>
      <c r="BJ57" s="293">
        <v>0.66666666666666663</v>
      </c>
      <c r="BK57" s="293">
        <v>0.66666666666666663</v>
      </c>
      <c r="BL57" s="295">
        <f t="shared" si="35"/>
        <v>5</v>
      </c>
      <c r="BM57" s="293">
        <v>1</v>
      </c>
      <c r="BN57" s="293">
        <v>1</v>
      </c>
      <c r="BO57" s="293">
        <v>1</v>
      </c>
      <c r="BP57" s="293">
        <v>1</v>
      </c>
      <c r="BQ57" s="293">
        <v>1</v>
      </c>
      <c r="BR57" s="293">
        <v>1</v>
      </c>
      <c r="BS57" s="293">
        <v>1</v>
      </c>
      <c r="BT57" s="293">
        <v>0.33333333333333331</v>
      </c>
      <c r="BU57" s="293">
        <v>0</v>
      </c>
      <c r="BV57" s="293">
        <v>0</v>
      </c>
      <c r="BW57" s="284">
        <f t="shared" si="36"/>
        <v>6.333333333333333</v>
      </c>
      <c r="BX57" s="285">
        <f t="shared" si="37"/>
        <v>2</v>
      </c>
      <c r="BY57" s="285">
        <f t="shared" si="38"/>
        <v>4.333333333333333</v>
      </c>
      <c r="BZ57" s="285">
        <f t="shared" si="39"/>
        <v>8</v>
      </c>
      <c r="CA57" s="286">
        <f t="shared" si="40"/>
        <v>84.313725490196077</v>
      </c>
      <c r="CB57" s="285">
        <f t="shared" si="41"/>
        <v>2.6666666666666665</v>
      </c>
      <c r="CC57" s="285">
        <f t="shared" si="42"/>
        <v>2</v>
      </c>
      <c r="CD57" s="285">
        <f t="shared" si="43"/>
        <v>1</v>
      </c>
      <c r="CE57" s="285">
        <f t="shared" si="44"/>
        <v>5</v>
      </c>
      <c r="CF57" s="285">
        <f t="shared" si="45"/>
        <v>3.6666666666666665</v>
      </c>
      <c r="CG57" s="285">
        <f t="shared" si="46"/>
        <v>3.6666666666666665</v>
      </c>
      <c r="CH57" s="286">
        <f t="shared" si="47"/>
        <v>72</v>
      </c>
      <c r="CI57" s="285">
        <f t="shared" si="48"/>
        <v>2.6666666666666665</v>
      </c>
      <c r="CJ57" s="285">
        <f t="shared" si="49"/>
        <v>2.333333333333333</v>
      </c>
      <c r="CK57" s="286">
        <f t="shared" si="50"/>
        <v>71.428571428571431</v>
      </c>
      <c r="CL57" s="285">
        <f t="shared" si="51"/>
        <v>6.333333333333333</v>
      </c>
      <c r="CM57" s="286">
        <f t="shared" si="52"/>
        <v>70.370370370370367</v>
      </c>
      <c r="CN57" s="287">
        <f t="shared" si="53"/>
        <v>74.528166822284476</v>
      </c>
      <c r="CO57" s="288">
        <f t="shared" si="54"/>
        <v>100</v>
      </c>
      <c r="CP57" s="187">
        <f t="shared" si="55"/>
        <v>61.904761904761898</v>
      </c>
      <c r="CQ57" s="187">
        <f t="shared" si="56"/>
        <v>100</v>
      </c>
      <c r="CR57" s="231"/>
      <c r="CS57" s="231"/>
      <c r="CT57" s="187">
        <f t="shared" si="57"/>
        <v>88.888888888888886</v>
      </c>
      <c r="CU57" s="187">
        <f t="shared" si="58"/>
        <v>100</v>
      </c>
      <c r="CV57" s="187">
        <f t="shared" si="59"/>
        <v>25</v>
      </c>
      <c r="CW57" s="187">
        <f t="shared" si="60"/>
        <v>83.333333333333343</v>
      </c>
      <c r="CX57" s="187">
        <f t="shared" si="61"/>
        <v>73.333333333333329</v>
      </c>
      <c r="CY57" s="187">
        <f t="shared" si="62"/>
        <v>73.333333333333329</v>
      </c>
      <c r="CZ57" s="231"/>
      <c r="DA57" s="231"/>
      <c r="DB57" s="231"/>
      <c r="DC57" s="187">
        <f t="shared" si="63"/>
        <v>66.666666666666657</v>
      </c>
      <c r="DD57" s="187">
        <f t="shared" si="64"/>
        <v>77.777777777777771</v>
      </c>
      <c r="DE57" s="231"/>
      <c r="DF57" s="231"/>
      <c r="DG57" s="231"/>
      <c r="DH57" s="231"/>
      <c r="DI57" s="231"/>
      <c r="DJ57" s="231"/>
      <c r="DK57" s="289">
        <f t="shared" si="65"/>
        <v>70.370370370370367</v>
      </c>
    </row>
    <row r="58" spans="1:115" ht="77">
      <c r="A58" s="291">
        <v>40</v>
      </c>
      <c r="B58" s="190">
        <v>41</v>
      </c>
      <c r="C58" s="120" t="s">
        <v>365</v>
      </c>
      <c r="D58" s="39" t="s">
        <v>152</v>
      </c>
      <c r="E58" s="33">
        <v>1</v>
      </c>
      <c r="F58" s="33">
        <v>1</v>
      </c>
      <c r="G58" s="73">
        <v>1</v>
      </c>
      <c r="H58" s="73">
        <v>0.66666666666666663</v>
      </c>
      <c r="I58" s="73">
        <v>0.66666666666666663</v>
      </c>
      <c r="J58" s="73">
        <v>0.66666666666666663</v>
      </c>
      <c r="K58" s="73">
        <v>1</v>
      </c>
      <c r="L58" s="73">
        <v>1</v>
      </c>
      <c r="M58" s="73">
        <v>0.66666666666666663</v>
      </c>
      <c r="N58" s="73">
        <v>1</v>
      </c>
      <c r="O58" s="73">
        <v>1</v>
      </c>
      <c r="P58" s="293">
        <v>1</v>
      </c>
      <c r="Q58" s="293">
        <v>1</v>
      </c>
      <c r="R58" s="293">
        <v>1</v>
      </c>
      <c r="S58" s="293">
        <v>1</v>
      </c>
      <c r="T58" s="293">
        <v>1</v>
      </c>
      <c r="U58" s="293">
        <v>1</v>
      </c>
      <c r="V58" s="293">
        <v>1</v>
      </c>
      <c r="W58" s="294">
        <f t="shared" si="33"/>
        <v>15.666666666666668</v>
      </c>
      <c r="X58" s="293">
        <v>1</v>
      </c>
      <c r="Y58" s="377">
        <v>1</v>
      </c>
      <c r="Z58" s="377">
        <v>1</v>
      </c>
      <c r="AA58" s="377">
        <v>1</v>
      </c>
      <c r="AB58" s="377">
        <v>1</v>
      </c>
      <c r="AC58" s="377">
        <v>1</v>
      </c>
      <c r="AD58" s="377">
        <v>1</v>
      </c>
      <c r="AE58" s="377">
        <v>1</v>
      </c>
      <c r="AF58" s="377">
        <v>1</v>
      </c>
      <c r="AG58" s="377">
        <v>0</v>
      </c>
      <c r="AH58" s="377">
        <v>0</v>
      </c>
      <c r="AI58" s="377">
        <v>1</v>
      </c>
      <c r="AJ58" s="377">
        <v>1</v>
      </c>
      <c r="AK58" s="377">
        <v>0.33333333333333331</v>
      </c>
      <c r="AL58" s="377">
        <v>1</v>
      </c>
      <c r="AM58" s="377">
        <v>1</v>
      </c>
      <c r="AN58" s="377">
        <v>0</v>
      </c>
      <c r="AO58" s="377">
        <v>0.66666666666666663</v>
      </c>
      <c r="AP58" s="377">
        <v>1</v>
      </c>
      <c r="AQ58" s="377">
        <v>1</v>
      </c>
      <c r="AR58" s="377">
        <v>1</v>
      </c>
      <c r="AS58" s="377">
        <v>1</v>
      </c>
      <c r="AT58" s="377">
        <v>1</v>
      </c>
      <c r="AU58" s="377">
        <v>0</v>
      </c>
      <c r="AV58" s="293">
        <v>1</v>
      </c>
      <c r="AW58" s="293">
        <v>0.33333333333333331</v>
      </c>
      <c r="AX58" s="293">
        <v>1</v>
      </c>
      <c r="AY58" s="293">
        <v>0</v>
      </c>
      <c r="AZ58" s="293">
        <v>1</v>
      </c>
      <c r="BA58" s="293">
        <v>0</v>
      </c>
      <c r="BB58" s="295">
        <f t="shared" si="34"/>
        <v>17.333333333333332</v>
      </c>
      <c r="BC58" s="382">
        <v>0</v>
      </c>
      <c r="BD58" s="293">
        <v>0.66666666666666663</v>
      </c>
      <c r="BE58" s="293">
        <v>0.66666666666666663</v>
      </c>
      <c r="BF58" s="293">
        <v>0.33333333333333331</v>
      </c>
      <c r="BG58" s="293">
        <v>1</v>
      </c>
      <c r="BH58" s="293">
        <v>1</v>
      </c>
      <c r="BI58" s="293">
        <v>1</v>
      </c>
      <c r="BJ58" s="293">
        <v>0.66666666666666663</v>
      </c>
      <c r="BK58" s="293">
        <v>0.66666666666666663</v>
      </c>
      <c r="BL58" s="295">
        <f t="shared" si="35"/>
        <v>5</v>
      </c>
      <c r="BM58" s="293">
        <v>1</v>
      </c>
      <c r="BN58" s="293">
        <v>1</v>
      </c>
      <c r="BO58" s="293">
        <v>1</v>
      </c>
      <c r="BP58" s="293">
        <v>1</v>
      </c>
      <c r="BQ58" s="293">
        <v>1</v>
      </c>
      <c r="BR58" s="293">
        <v>1</v>
      </c>
      <c r="BS58" s="293">
        <v>1</v>
      </c>
      <c r="BT58" s="293">
        <v>0.33333333333333331</v>
      </c>
      <c r="BU58" s="293">
        <v>0</v>
      </c>
      <c r="BV58" s="293">
        <v>0</v>
      </c>
      <c r="BW58" s="284">
        <f t="shared" si="36"/>
        <v>6.333333333333333</v>
      </c>
      <c r="BX58" s="285">
        <f t="shared" si="37"/>
        <v>2</v>
      </c>
      <c r="BY58" s="285">
        <f t="shared" si="38"/>
        <v>5.666666666666667</v>
      </c>
      <c r="BZ58" s="285">
        <f t="shared" si="39"/>
        <v>8</v>
      </c>
      <c r="CA58" s="286">
        <f t="shared" si="40"/>
        <v>92.156862745098039</v>
      </c>
      <c r="CB58" s="285">
        <f t="shared" si="41"/>
        <v>3</v>
      </c>
      <c r="CC58" s="285">
        <f t="shared" si="42"/>
        <v>2</v>
      </c>
      <c r="CD58" s="285">
        <f t="shared" si="43"/>
        <v>2</v>
      </c>
      <c r="CE58" s="285">
        <f t="shared" si="44"/>
        <v>3.9999999999999996</v>
      </c>
      <c r="CF58" s="285">
        <f t="shared" si="45"/>
        <v>4</v>
      </c>
      <c r="CG58" s="285">
        <f t="shared" si="46"/>
        <v>2.333333333333333</v>
      </c>
      <c r="CH58" s="286">
        <f t="shared" si="47"/>
        <v>69.333333333333329</v>
      </c>
      <c r="CI58" s="285">
        <f t="shared" si="48"/>
        <v>2.6666666666666665</v>
      </c>
      <c r="CJ58" s="285">
        <f t="shared" si="49"/>
        <v>2.333333333333333</v>
      </c>
      <c r="CK58" s="286">
        <f t="shared" si="50"/>
        <v>71.428571428571431</v>
      </c>
      <c r="CL58" s="285">
        <f t="shared" si="51"/>
        <v>6.333333333333333</v>
      </c>
      <c r="CM58" s="286">
        <f t="shared" si="52"/>
        <v>70.370370370370367</v>
      </c>
      <c r="CN58" s="287">
        <f t="shared" si="53"/>
        <v>75.822284469343302</v>
      </c>
      <c r="CO58" s="288">
        <f t="shared" si="54"/>
        <v>100</v>
      </c>
      <c r="CP58" s="187">
        <f t="shared" si="55"/>
        <v>80.952380952380949</v>
      </c>
      <c r="CQ58" s="187">
        <f t="shared" si="56"/>
        <v>100</v>
      </c>
      <c r="CR58" s="231"/>
      <c r="CS58" s="231"/>
      <c r="CT58" s="187">
        <f t="shared" si="57"/>
        <v>100</v>
      </c>
      <c r="CU58" s="187">
        <f t="shared" si="58"/>
        <v>100</v>
      </c>
      <c r="CV58" s="187">
        <f t="shared" si="59"/>
        <v>50</v>
      </c>
      <c r="CW58" s="187">
        <f t="shared" si="60"/>
        <v>66.666666666666657</v>
      </c>
      <c r="CX58" s="187">
        <f t="shared" si="61"/>
        <v>80</v>
      </c>
      <c r="CY58" s="187">
        <f t="shared" si="62"/>
        <v>46.666666666666664</v>
      </c>
      <c r="CZ58" s="231"/>
      <c r="DA58" s="231"/>
      <c r="DB58" s="231"/>
      <c r="DC58" s="187">
        <f t="shared" si="63"/>
        <v>66.666666666666657</v>
      </c>
      <c r="DD58" s="187">
        <f t="shared" si="64"/>
        <v>77.777777777777771</v>
      </c>
      <c r="DE58" s="231"/>
      <c r="DF58" s="231"/>
      <c r="DG58" s="231"/>
      <c r="DH58" s="231"/>
      <c r="DI58" s="231"/>
      <c r="DJ58" s="231"/>
      <c r="DK58" s="289">
        <f t="shared" si="65"/>
        <v>70.370370370370367</v>
      </c>
    </row>
    <row r="59" spans="1:115" ht="122">
      <c r="A59" s="291">
        <v>12</v>
      </c>
      <c r="B59" s="190">
        <v>12</v>
      </c>
      <c r="C59" s="120" t="s">
        <v>366</v>
      </c>
      <c r="D59" s="39" t="s">
        <v>152</v>
      </c>
      <c r="E59" s="190">
        <v>1</v>
      </c>
      <c r="F59" s="190">
        <v>1</v>
      </c>
      <c r="G59" s="73">
        <v>1</v>
      </c>
      <c r="H59" s="73">
        <v>1</v>
      </c>
      <c r="I59" s="73">
        <v>1</v>
      </c>
      <c r="J59" s="73">
        <v>0.66666666666666663</v>
      </c>
      <c r="K59" s="73">
        <v>1</v>
      </c>
      <c r="L59" s="73">
        <v>1</v>
      </c>
      <c r="M59" s="73">
        <v>1</v>
      </c>
      <c r="N59" s="73">
        <v>1</v>
      </c>
      <c r="O59" s="73">
        <v>1</v>
      </c>
      <c r="P59" s="293">
        <v>1</v>
      </c>
      <c r="Q59" s="293">
        <v>1</v>
      </c>
      <c r="R59" s="293">
        <v>1</v>
      </c>
      <c r="S59" s="293">
        <v>1</v>
      </c>
      <c r="T59" s="293">
        <v>1</v>
      </c>
      <c r="U59" s="293">
        <v>1</v>
      </c>
      <c r="V59" s="293">
        <v>1</v>
      </c>
      <c r="W59" s="294">
        <f t="shared" si="33"/>
        <v>16.666666666666668</v>
      </c>
      <c r="X59" s="293">
        <v>1</v>
      </c>
      <c r="Y59" s="377">
        <v>1</v>
      </c>
      <c r="Z59" s="377">
        <v>1</v>
      </c>
      <c r="AA59" s="73">
        <v>1</v>
      </c>
      <c r="AB59" s="73">
        <v>1</v>
      </c>
      <c r="AC59" s="73">
        <v>1</v>
      </c>
      <c r="AD59" s="73">
        <v>1</v>
      </c>
      <c r="AE59" s="73">
        <v>1</v>
      </c>
      <c r="AF59" s="73">
        <v>1</v>
      </c>
      <c r="AG59" s="73">
        <v>0</v>
      </c>
      <c r="AH59" s="73">
        <v>0</v>
      </c>
      <c r="AI59" s="73">
        <v>1</v>
      </c>
      <c r="AJ59" s="73">
        <v>1</v>
      </c>
      <c r="AK59" s="73">
        <v>1</v>
      </c>
      <c r="AL59" s="73">
        <v>1</v>
      </c>
      <c r="AM59" s="73">
        <v>1</v>
      </c>
      <c r="AN59" s="73">
        <v>1</v>
      </c>
      <c r="AO59" s="73">
        <v>0.66666666666666663</v>
      </c>
      <c r="AP59" s="73">
        <v>1</v>
      </c>
      <c r="AQ59" s="73">
        <v>0.66666666666666663</v>
      </c>
      <c r="AR59" s="73">
        <v>0.66666666666666663</v>
      </c>
      <c r="AS59" s="73">
        <v>0.33333333333333331</v>
      </c>
      <c r="AT59" s="73">
        <v>1</v>
      </c>
      <c r="AU59" s="73">
        <v>0</v>
      </c>
      <c r="AV59" s="293">
        <v>1</v>
      </c>
      <c r="AW59" s="293">
        <v>0.33333333333333331</v>
      </c>
      <c r="AX59" s="376">
        <v>0</v>
      </c>
      <c r="AY59" s="376">
        <v>0.66666666666666663</v>
      </c>
      <c r="AZ59" s="376">
        <v>1</v>
      </c>
      <c r="BA59" s="376">
        <v>0.33333333333333331</v>
      </c>
      <c r="BB59" s="295">
        <f t="shared" si="34"/>
        <v>17.666666666666668</v>
      </c>
      <c r="BC59" s="382">
        <v>1</v>
      </c>
      <c r="BD59" s="376">
        <v>1</v>
      </c>
      <c r="BE59" s="293">
        <v>1</v>
      </c>
      <c r="BF59" s="293">
        <v>0.33333333333333331</v>
      </c>
      <c r="BG59" s="293">
        <v>1</v>
      </c>
      <c r="BH59" s="293">
        <v>1</v>
      </c>
      <c r="BI59" s="293">
        <v>1</v>
      </c>
      <c r="BJ59" s="293">
        <v>0.66666666666666663</v>
      </c>
      <c r="BK59" s="293">
        <v>0.66666666666666663</v>
      </c>
      <c r="BL59" s="295">
        <f t="shared" si="35"/>
        <v>5.6666666666666661</v>
      </c>
      <c r="BM59" s="293">
        <v>1</v>
      </c>
      <c r="BN59" s="293">
        <v>1</v>
      </c>
      <c r="BO59" s="293">
        <v>1</v>
      </c>
      <c r="BP59" s="293">
        <v>1</v>
      </c>
      <c r="BQ59" s="293">
        <v>1</v>
      </c>
      <c r="BR59" s="293">
        <v>1</v>
      </c>
      <c r="BS59" s="293">
        <v>1</v>
      </c>
      <c r="BT59" s="293">
        <v>0.33333333333333331</v>
      </c>
      <c r="BU59" s="293">
        <v>0</v>
      </c>
      <c r="BV59" s="293">
        <v>0</v>
      </c>
      <c r="BW59" s="284">
        <f t="shared" si="36"/>
        <v>6.333333333333333</v>
      </c>
      <c r="BX59" s="285">
        <f t="shared" si="37"/>
        <v>2</v>
      </c>
      <c r="BY59" s="285">
        <f t="shared" si="38"/>
        <v>6.6666666666666661</v>
      </c>
      <c r="BZ59" s="285">
        <f t="shared" si="39"/>
        <v>8</v>
      </c>
      <c r="CA59" s="286">
        <f t="shared" si="40"/>
        <v>98.039215686274503</v>
      </c>
      <c r="CB59" s="285">
        <f t="shared" si="41"/>
        <v>3</v>
      </c>
      <c r="CC59" s="285">
        <f t="shared" si="42"/>
        <v>2</v>
      </c>
      <c r="CD59" s="285">
        <f t="shared" si="43"/>
        <v>2</v>
      </c>
      <c r="CE59" s="285">
        <f t="shared" si="44"/>
        <v>5.666666666666667</v>
      </c>
      <c r="CF59" s="285">
        <f t="shared" si="45"/>
        <v>2.6666666666666665</v>
      </c>
      <c r="CG59" s="285">
        <f t="shared" si="46"/>
        <v>2.3333333333333335</v>
      </c>
      <c r="CH59" s="286">
        <f t="shared" si="47"/>
        <v>70.666666666666671</v>
      </c>
      <c r="CI59" s="285">
        <f t="shared" si="48"/>
        <v>3.3333333333333335</v>
      </c>
      <c r="CJ59" s="285">
        <f t="shared" si="49"/>
        <v>2.333333333333333</v>
      </c>
      <c r="CK59" s="286">
        <f t="shared" si="50"/>
        <v>80.952380952380949</v>
      </c>
      <c r="CL59" s="285">
        <f t="shared" si="51"/>
        <v>6.333333333333333</v>
      </c>
      <c r="CM59" s="286">
        <f t="shared" si="52"/>
        <v>70.370370370370367</v>
      </c>
      <c r="CN59" s="287">
        <f t="shared" si="53"/>
        <v>80.007158418923126</v>
      </c>
      <c r="CO59" s="288">
        <f t="shared" si="54"/>
        <v>100</v>
      </c>
      <c r="CP59" s="187">
        <f t="shared" si="55"/>
        <v>95.238095238095227</v>
      </c>
      <c r="CQ59" s="187">
        <f t="shared" si="56"/>
        <v>100</v>
      </c>
      <c r="CR59" s="231"/>
      <c r="CS59" s="231"/>
      <c r="CT59" s="187">
        <f t="shared" si="57"/>
        <v>100</v>
      </c>
      <c r="CU59" s="187">
        <f t="shared" si="58"/>
        <v>100</v>
      </c>
      <c r="CV59" s="187">
        <f t="shared" si="59"/>
        <v>50</v>
      </c>
      <c r="CW59" s="187">
        <f t="shared" si="60"/>
        <v>94.444444444444457</v>
      </c>
      <c r="CX59" s="187">
        <f t="shared" si="61"/>
        <v>53.333333333333336</v>
      </c>
      <c r="CY59" s="187">
        <f t="shared" si="62"/>
        <v>46.666666666666664</v>
      </c>
      <c r="CZ59" s="231"/>
      <c r="DA59" s="231"/>
      <c r="DB59" s="231"/>
      <c r="DC59" s="187">
        <f t="shared" si="63"/>
        <v>83.333333333333343</v>
      </c>
      <c r="DD59" s="187">
        <f t="shared" si="64"/>
        <v>77.777777777777771</v>
      </c>
      <c r="DE59" s="231"/>
      <c r="DF59" s="231"/>
      <c r="DG59" s="231"/>
      <c r="DH59" s="231"/>
      <c r="DI59" s="231"/>
      <c r="DJ59" s="231"/>
      <c r="DK59" s="289">
        <f t="shared" si="65"/>
        <v>70.370370370370367</v>
      </c>
    </row>
    <row r="60" spans="1:115" ht="28" customHeight="1">
      <c r="A60" s="291">
        <v>52</v>
      </c>
      <c r="B60" s="190">
        <v>53</v>
      </c>
      <c r="C60" s="125" t="s">
        <v>414</v>
      </c>
      <c r="D60" s="39" t="s">
        <v>152</v>
      </c>
      <c r="E60" s="33">
        <v>1</v>
      </c>
      <c r="F60" s="33">
        <v>1</v>
      </c>
      <c r="G60" s="73">
        <v>1</v>
      </c>
      <c r="H60" s="73">
        <v>1</v>
      </c>
      <c r="I60" s="73">
        <v>0.66666666666666663</v>
      </c>
      <c r="J60" s="73">
        <v>1</v>
      </c>
      <c r="K60" s="73">
        <v>0.66666666666666663</v>
      </c>
      <c r="L60" s="73">
        <v>1</v>
      </c>
      <c r="M60" s="73">
        <v>0.66666666666666663</v>
      </c>
      <c r="N60" s="73">
        <v>0.66666666666666663</v>
      </c>
      <c r="O60" s="73">
        <v>1</v>
      </c>
      <c r="P60" s="293">
        <v>1</v>
      </c>
      <c r="Q60" s="293">
        <v>1</v>
      </c>
      <c r="R60" s="293">
        <v>1</v>
      </c>
      <c r="S60" s="293">
        <v>0</v>
      </c>
      <c r="T60" s="293">
        <v>1</v>
      </c>
      <c r="U60" s="293">
        <v>1</v>
      </c>
      <c r="V60" s="293">
        <v>1</v>
      </c>
      <c r="W60" s="294">
        <f t="shared" si="33"/>
        <v>14.666666666666668</v>
      </c>
      <c r="X60" s="293">
        <v>1</v>
      </c>
      <c r="Y60" s="377">
        <v>1</v>
      </c>
      <c r="Z60" s="377">
        <v>0.66666666666666663</v>
      </c>
      <c r="AA60" s="377">
        <v>1</v>
      </c>
      <c r="AB60" s="296">
        <v>1</v>
      </c>
      <c r="AC60" s="377">
        <v>0.66666666666666663</v>
      </c>
      <c r="AD60" s="377">
        <v>1</v>
      </c>
      <c r="AE60" s="377">
        <v>1</v>
      </c>
      <c r="AF60" s="377">
        <v>0</v>
      </c>
      <c r="AG60" s="377">
        <v>0</v>
      </c>
      <c r="AH60" s="377">
        <v>0</v>
      </c>
      <c r="AI60" s="377">
        <v>1</v>
      </c>
      <c r="AJ60" s="377">
        <v>0.66666666666666663</v>
      </c>
      <c r="AK60" s="377">
        <v>0.33333333333333331</v>
      </c>
      <c r="AL60" s="377">
        <v>1</v>
      </c>
      <c r="AM60" s="377">
        <v>1</v>
      </c>
      <c r="AN60" s="377">
        <v>1</v>
      </c>
      <c r="AO60" s="377">
        <v>0.33333333333333331</v>
      </c>
      <c r="AP60" s="377">
        <v>1</v>
      </c>
      <c r="AQ60" s="377">
        <v>1</v>
      </c>
      <c r="AR60" s="377">
        <v>1</v>
      </c>
      <c r="AS60" s="377">
        <v>1</v>
      </c>
      <c r="AT60" s="377">
        <v>1</v>
      </c>
      <c r="AU60" s="377">
        <v>0.33333333333333331</v>
      </c>
      <c r="AV60" s="293">
        <v>1</v>
      </c>
      <c r="AW60" s="293">
        <v>1</v>
      </c>
      <c r="AX60" s="293">
        <v>0.33333333333333331</v>
      </c>
      <c r="AY60" s="293">
        <v>0.66666666666666663</v>
      </c>
      <c r="AZ60" s="293">
        <v>1</v>
      </c>
      <c r="BA60" s="293">
        <v>1</v>
      </c>
      <c r="BB60" s="295">
        <f t="shared" si="34"/>
        <v>18</v>
      </c>
      <c r="BC60" s="382">
        <v>1</v>
      </c>
      <c r="BD60" s="293">
        <v>1</v>
      </c>
      <c r="BE60" s="293">
        <v>1</v>
      </c>
      <c r="BF60" s="293">
        <v>1</v>
      </c>
      <c r="BG60" s="293">
        <v>1</v>
      </c>
      <c r="BH60" s="293">
        <v>1</v>
      </c>
      <c r="BI60" s="293">
        <v>1</v>
      </c>
      <c r="BJ60" s="293">
        <v>0.33333333333333331</v>
      </c>
      <c r="BK60" s="293">
        <v>0.66666666666666663</v>
      </c>
      <c r="BL60" s="295">
        <f t="shared" si="35"/>
        <v>6</v>
      </c>
      <c r="BM60" s="293">
        <v>1</v>
      </c>
      <c r="BN60" s="293">
        <v>1</v>
      </c>
      <c r="BO60" s="293">
        <v>1</v>
      </c>
      <c r="BP60" s="293">
        <v>1</v>
      </c>
      <c r="BQ60" s="293">
        <v>1</v>
      </c>
      <c r="BR60" s="293">
        <v>1</v>
      </c>
      <c r="BS60" s="293">
        <v>1</v>
      </c>
      <c r="BT60" s="293">
        <v>0.33333333333333331</v>
      </c>
      <c r="BU60" s="293">
        <v>0</v>
      </c>
      <c r="BV60" s="293">
        <v>0</v>
      </c>
      <c r="BW60" s="284">
        <f t="shared" si="36"/>
        <v>6.333333333333333</v>
      </c>
      <c r="BX60" s="285">
        <f t="shared" si="37"/>
        <v>2</v>
      </c>
      <c r="BY60" s="285">
        <f t="shared" si="38"/>
        <v>5.666666666666667</v>
      </c>
      <c r="BZ60" s="285">
        <f t="shared" si="39"/>
        <v>7</v>
      </c>
      <c r="CA60" s="286">
        <f t="shared" si="40"/>
        <v>86.274509803921575</v>
      </c>
      <c r="CB60" s="285">
        <f t="shared" si="41"/>
        <v>2.6666666666666665</v>
      </c>
      <c r="CC60" s="285">
        <f t="shared" si="42"/>
        <v>1.6666666666666665</v>
      </c>
      <c r="CD60" s="285">
        <f t="shared" si="43"/>
        <v>1</v>
      </c>
      <c r="CE60" s="285">
        <f t="shared" si="44"/>
        <v>4.333333333333333</v>
      </c>
      <c r="CF60" s="285">
        <f t="shared" si="45"/>
        <v>4.333333333333333</v>
      </c>
      <c r="CG60" s="285">
        <f t="shared" si="46"/>
        <v>4</v>
      </c>
      <c r="CH60" s="286">
        <f t="shared" si="47"/>
        <v>72</v>
      </c>
      <c r="CI60" s="285">
        <f t="shared" si="48"/>
        <v>4</v>
      </c>
      <c r="CJ60" s="285">
        <f t="shared" si="49"/>
        <v>2</v>
      </c>
      <c r="CK60" s="286">
        <f t="shared" si="50"/>
        <v>85.714285714285708</v>
      </c>
      <c r="CL60" s="285">
        <f t="shared" si="51"/>
        <v>6.333333333333333</v>
      </c>
      <c r="CM60" s="286">
        <f t="shared" si="52"/>
        <v>70.370370370370367</v>
      </c>
      <c r="CN60" s="287">
        <f t="shared" si="53"/>
        <v>78.589791472144412</v>
      </c>
      <c r="CO60" s="288">
        <f t="shared" si="54"/>
        <v>100</v>
      </c>
      <c r="CP60" s="187">
        <f t="shared" si="55"/>
        <v>80.952380952380949</v>
      </c>
      <c r="CQ60" s="187">
        <f t="shared" si="56"/>
        <v>87.5</v>
      </c>
      <c r="CR60" s="231"/>
      <c r="CS60" s="231"/>
      <c r="CT60" s="187">
        <f t="shared" si="57"/>
        <v>88.888888888888886</v>
      </c>
      <c r="CU60" s="187">
        <f t="shared" si="58"/>
        <v>83.333333333333329</v>
      </c>
      <c r="CV60" s="187">
        <f t="shared" si="59"/>
        <v>25</v>
      </c>
      <c r="CW60" s="187">
        <f t="shared" si="60"/>
        <v>72.222222222222214</v>
      </c>
      <c r="CX60" s="187">
        <f t="shared" si="61"/>
        <v>86.666666666666657</v>
      </c>
      <c r="CY60" s="187">
        <f t="shared" si="62"/>
        <v>80</v>
      </c>
      <c r="CZ60" s="231"/>
      <c r="DA60" s="231"/>
      <c r="DB60" s="231"/>
      <c r="DC60" s="187">
        <f t="shared" si="63"/>
        <v>100</v>
      </c>
      <c r="DD60" s="187">
        <f t="shared" si="64"/>
        <v>66.666666666666657</v>
      </c>
      <c r="DE60" s="231"/>
      <c r="DF60" s="231"/>
      <c r="DG60" s="231"/>
      <c r="DH60" s="231"/>
      <c r="DI60" s="231"/>
      <c r="DJ60" s="231"/>
      <c r="DK60" s="289">
        <f t="shared" si="65"/>
        <v>70.370370370370367</v>
      </c>
    </row>
    <row r="61" spans="1:115" ht="28" customHeight="1">
      <c r="A61" s="291">
        <v>43</v>
      </c>
      <c r="B61" s="190">
        <v>70</v>
      </c>
      <c r="C61" s="122" t="s">
        <v>368</v>
      </c>
      <c r="D61" s="39" t="s">
        <v>318</v>
      </c>
      <c r="E61" s="33">
        <v>1</v>
      </c>
      <c r="F61" s="33">
        <v>1</v>
      </c>
      <c r="G61" s="73">
        <v>1</v>
      </c>
      <c r="H61" s="73">
        <v>1</v>
      </c>
      <c r="I61" s="73">
        <v>1</v>
      </c>
      <c r="J61" s="73">
        <v>1</v>
      </c>
      <c r="K61" s="73">
        <v>1</v>
      </c>
      <c r="L61" s="73">
        <v>0</v>
      </c>
      <c r="M61" s="73">
        <v>1</v>
      </c>
      <c r="N61" s="73">
        <v>1</v>
      </c>
      <c r="O61" s="73">
        <v>1</v>
      </c>
      <c r="P61" s="293">
        <v>1</v>
      </c>
      <c r="Q61" s="293">
        <v>1</v>
      </c>
      <c r="R61" s="293">
        <v>1</v>
      </c>
      <c r="S61" s="293">
        <v>1</v>
      </c>
      <c r="T61" s="293">
        <v>1</v>
      </c>
      <c r="U61" s="293">
        <v>1</v>
      </c>
      <c r="V61" s="293">
        <v>1</v>
      </c>
      <c r="W61" s="294">
        <f t="shared" si="33"/>
        <v>16</v>
      </c>
      <c r="X61" s="293">
        <v>1</v>
      </c>
      <c r="Y61" s="377">
        <v>1</v>
      </c>
      <c r="Z61" s="377">
        <v>1</v>
      </c>
      <c r="AA61" s="377">
        <v>1</v>
      </c>
      <c r="AB61" s="377">
        <v>1</v>
      </c>
      <c r="AC61" s="377">
        <v>1</v>
      </c>
      <c r="AD61" s="377">
        <v>1</v>
      </c>
      <c r="AE61" s="377">
        <v>1</v>
      </c>
      <c r="AF61" s="377">
        <v>1</v>
      </c>
      <c r="AG61" s="377">
        <v>1</v>
      </c>
      <c r="AH61" s="377">
        <v>0</v>
      </c>
      <c r="AI61" s="377">
        <v>1</v>
      </c>
      <c r="AJ61" s="377">
        <v>1</v>
      </c>
      <c r="AK61" s="377">
        <v>1</v>
      </c>
      <c r="AL61" s="377">
        <v>1</v>
      </c>
      <c r="AM61" s="377">
        <v>1</v>
      </c>
      <c r="AN61" s="377">
        <v>1</v>
      </c>
      <c r="AO61" s="377">
        <v>1</v>
      </c>
      <c r="AP61" s="377">
        <v>1</v>
      </c>
      <c r="AQ61" s="377">
        <v>1</v>
      </c>
      <c r="AR61" s="377">
        <v>1</v>
      </c>
      <c r="AS61" s="377">
        <v>1</v>
      </c>
      <c r="AT61" s="377">
        <v>1</v>
      </c>
      <c r="AU61" s="377">
        <v>0</v>
      </c>
      <c r="AV61" s="293">
        <v>1</v>
      </c>
      <c r="AW61" s="293">
        <v>1</v>
      </c>
      <c r="AX61" s="293">
        <v>1</v>
      </c>
      <c r="AY61" s="293">
        <v>0.66666666666666663</v>
      </c>
      <c r="AZ61" s="293">
        <v>1</v>
      </c>
      <c r="BA61" s="293">
        <v>1</v>
      </c>
      <c r="BB61" s="295">
        <f t="shared" si="34"/>
        <v>22.666666666666664</v>
      </c>
      <c r="BC61" s="382">
        <v>0</v>
      </c>
      <c r="BD61" s="376">
        <v>1</v>
      </c>
      <c r="BE61" s="376">
        <v>1</v>
      </c>
      <c r="BF61" s="376">
        <v>1</v>
      </c>
      <c r="BG61" s="293">
        <v>1</v>
      </c>
      <c r="BH61" s="293">
        <v>1</v>
      </c>
      <c r="BI61" s="293">
        <v>1</v>
      </c>
      <c r="BJ61" s="293">
        <v>0.66666666666666663</v>
      </c>
      <c r="BK61" s="293">
        <v>0.66666666666666663</v>
      </c>
      <c r="BL61" s="295">
        <f t="shared" si="35"/>
        <v>6.333333333333333</v>
      </c>
      <c r="BM61" s="293">
        <v>1</v>
      </c>
      <c r="BN61" s="293">
        <v>1</v>
      </c>
      <c r="BO61" s="293">
        <v>1</v>
      </c>
      <c r="BP61" s="293">
        <v>1</v>
      </c>
      <c r="BQ61" s="297">
        <v>1</v>
      </c>
      <c r="BR61" s="293">
        <v>1</v>
      </c>
      <c r="BS61" s="297">
        <v>1</v>
      </c>
      <c r="BT61" s="297">
        <v>0.33333333333333331</v>
      </c>
      <c r="BU61" s="293">
        <v>0</v>
      </c>
      <c r="BV61" s="293">
        <v>0</v>
      </c>
      <c r="BW61" s="284">
        <f t="shared" si="36"/>
        <v>6.333333333333333</v>
      </c>
      <c r="BX61" s="285">
        <f t="shared" si="37"/>
        <v>2</v>
      </c>
      <c r="BY61" s="285">
        <f t="shared" si="38"/>
        <v>6</v>
      </c>
      <c r="BZ61" s="285">
        <f t="shared" si="39"/>
        <v>8</v>
      </c>
      <c r="CA61" s="286">
        <f t="shared" si="40"/>
        <v>94.117647058823536</v>
      </c>
      <c r="CB61" s="285">
        <f t="shared" si="41"/>
        <v>3</v>
      </c>
      <c r="CC61" s="285">
        <f t="shared" si="42"/>
        <v>2</v>
      </c>
      <c r="CD61" s="285">
        <f t="shared" si="43"/>
        <v>3</v>
      </c>
      <c r="CE61" s="285">
        <f t="shared" si="44"/>
        <v>6</v>
      </c>
      <c r="CF61" s="285">
        <f t="shared" si="45"/>
        <v>4</v>
      </c>
      <c r="CG61" s="285">
        <f t="shared" si="46"/>
        <v>4.6666666666666661</v>
      </c>
      <c r="CH61" s="286">
        <f t="shared" si="47"/>
        <v>90.666666666666657</v>
      </c>
      <c r="CI61" s="285">
        <f t="shared" si="48"/>
        <v>4</v>
      </c>
      <c r="CJ61" s="285">
        <f t="shared" si="49"/>
        <v>2.333333333333333</v>
      </c>
      <c r="CK61" s="286">
        <f t="shared" si="50"/>
        <v>90.476190476190467</v>
      </c>
      <c r="CL61" s="285">
        <f t="shared" si="51"/>
        <v>6.333333333333333</v>
      </c>
      <c r="CM61" s="286">
        <f t="shared" si="52"/>
        <v>70.370370370370367</v>
      </c>
      <c r="CN61" s="287">
        <f t="shared" si="53"/>
        <v>86.407718643012757</v>
      </c>
      <c r="CO61" s="288">
        <f t="shared" si="54"/>
        <v>100</v>
      </c>
      <c r="CP61" s="187">
        <f t="shared" si="55"/>
        <v>85.714285714285708</v>
      </c>
      <c r="CQ61" s="187">
        <f t="shared" si="56"/>
        <v>100</v>
      </c>
      <c r="CR61" s="231"/>
      <c r="CS61" s="231"/>
      <c r="CT61" s="187">
        <f t="shared" si="57"/>
        <v>100</v>
      </c>
      <c r="CU61" s="187">
        <f t="shared" si="58"/>
        <v>100</v>
      </c>
      <c r="CV61" s="187">
        <f t="shared" si="59"/>
        <v>75</v>
      </c>
      <c r="CW61" s="187">
        <f t="shared" si="60"/>
        <v>100</v>
      </c>
      <c r="CX61" s="187">
        <f t="shared" si="61"/>
        <v>80</v>
      </c>
      <c r="CY61" s="187">
        <f t="shared" si="62"/>
        <v>93.333333333333329</v>
      </c>
      <c r="CZ61" s="231"/>
      <c r="DA61" s="231"/>
      <c r="DB61" s="231"/>
      <c r="DC61" s="187">
        <f t="shared" si="63"/>
        <v>100</v>
      </c>
      <c r="DD61" s="187">
        <f t="shared" si="64"/>
        <v>77.777777777777771</v>
      </c>
      <c r="DE61" s="231"/>
      <c r="DF61" s="231"/>
      <c r="DG61" s="231"/>
      <c r="DH61" s="231"/>
      <c r="DI61" s="231"/>
      <c r="DJ61" s="231"/>
      <c r="DK61" s="289">
        <f t="shared" si="65"/>
        <v>70.370370370370367</v>
      </c>
    </row>
    <row r="62" spans="1:115" ht="42" customHeight="1">
      <c r="A62" s="291">
        <v>46</v>
      </c>
      <c r="B62" s="190">
        <v>47</v>
      </c>
      <c r="C62" s="125" t="s">
        <v>369</v>
      </c>
      <c r="D62" s="39" t="s">
        <v>318</v>
      </c>
      <c r="E62" s="33">
        <v>1</v>
      </c>
      <c r="F62" s="33">
        <v>1</v>
      </c>
      <c r="G62" s="376">
        <v>1</v>
      </c>
      <c r="H62" s="376">
        <v>1</v>
      </c>
      <c r="I62" s="376">
        <v>1</v>
      </c>
      <c r="J62" s="376">
        <v>1</v>
      </c>
      <c r="K62" s="376">
        <v>1</v>
      </c>
      <c r="L62" s="376">
        <v>0</v>
      </c>
      <c r="M62" s="376">
        <v>1</v>
      </c>
      <c r="N62" s="376">
        <v>1</v>
      </c>
      <c r="O62" s="376">
        <v>1</v>
      </c>
      <c r="P62" s="293">
        <v>1</v>
      </c>
      <c r="Q62" s="293">
        <v>1</v>
      </c>
      <c r="R62" s="293">
        <v>1</v>
      </c>
      <c r="S62" s="293">
        <v>1</v>
      </c>
      <c r="T62" s="293">
        <v>1</v>
      </c>
      <c r="U62" s="293">
        <v>1</v>
      </c>
      <c r="V62" s="293">
        <v>1</v>
      </c>
      <c r="W62" s="294">
        <f t="shared" si="33"/>
        <v>16</v>
      </c>
      <c r="X62" s="293">
        <v>1</v>
      </c>
      <c r="Y62" s="73">
        <v>1</v>
      </c>
      <c r="Z62" s="73">
        <v>1</v>
      </c>
      <c r="AA62" s="73">
        <v>1</v>
      </c>
      <c r="AB62" s="73">
        <v>1</v>
      </c>
      <c r="AC62" s="73">
        <v>1</v>
      </c>
      <c r="AD62" s="73">
        <v>1</v>
      </c>
      <c r="AE62" s="73">
        <v>1</v>
      </c>
      <c r="AF62" s="73">
        <v>1</v>
      </c>
      <c r="AG62" s="73">
        <v>1</v>
      </c>
      <c r="AH62" s="73">
        <v>0</v>
      </c>
      <c r="AI62" s="73">
        <v>1</v>
      </c>
      <c r="AJ62" s="73">
        <v>1</v>
      </c>
      <c r="AK62" s="73">
        <v>1</v>
      </c>
      <c r="AL62" s="73">
        <v>1</v>
      </c>
      <c r="AM62" s="73">
        <v>1</v>
      </c>
      <c r="AN62" s="73">
        <v>1</v>
      </c>
      <c r="AO62" s="73">
        <v>1</v>
      </c>
      <c r="AP62" s="73">
        <v>1</v>
      </c>
      <c r="AQ62" s="73">
        <v>1</v>
      </c>
      <c r="AR62" s="73">
        <v>1</v>
      </c>
      <c r="AS62" s="73">
        <v>1</v>
      </c>
      <c r="AT62" s="73">
        <v>1</v>
      </c>
      <c r="AU62" s="73">
        <v>0</v>
      </c>
      <c r="AV62" s="293">
        <v>1</v>
      </c>
      <c r="AW62" s="293">
        <v>1</v>
      </c>
      <c r="AX62" s="293">
        <v>1</v>
      </c>
      <c r="AY62" s="293">
        <v>1</v>
      </c>
      <c r="AZ62" s="293">
        <v>1</v>
      </c>
      <c r="BA62" s="293">
        <v>1</v>
      </c>
      <c r="BB62" s="295">
        <f t="shared" si="34"/>
        <v>23</v>
      </c>
      <c r="BC62" s="382">
        <v>0</v>
      </c>
      <c r="BD62" s="293">
        <v>1</v>
      </c>
      <c r="BE62" s="293">
        <v>1</v>
      </c>
      <c r="BF62" s="293">
        <v>1</v>
      </c>
      <c r="BG62" s="293">
        <v>1</v>
      </c>
      <c r="BH62" s="293">
        <v>1</v>
      </c>
      <c r="BI62" s="293">
        <v>1</v>
      </c>
      <c r="BJ62" s="293">
        <v>0.66666666666666663</v>
      </c>
      <c r="BK62" s="293">
        <v>0.66666666666666663</v>
      </c>
      <c r="BL62" s="295">
        <f t="shared" si="35"/>
        <v>6.333333333333333</v>
      </c>
      <c r="BM62" s="293">
        <v>1</v>
      </c>
      <c r="BN62" s="293">
        <v>1</v>
      </c>
      <c r="BO62" s="293">
        <v>1</v>
      </c>
      <c r="BP62" s="293">
        <v>1</v>
      </c>
      <c r="BQ62" s="293">
        <v>1</v>
      </c>
      <c r="BR62" s="293">
        <v>1</v>
      </c>
      <c r="BS62" s="293">
        <v>1</v>
      </c>
      <c r="BT62" s="293">
        <v>0.33333333333333331</v>
      </c>
      <c r="BU62" s="293">
        <v>0</v>
      </c>
      <c r="BV62" s="293">
        <v>0</v>
      </c>
      <c r="BW62" s="284">
        <f t="shared" si="36"/>
        <v>6.333333333333333</v>
      </c>
      <c r="BX62" s="285">
        <f t="shared" si="37"/>
        <v>2</v>
      </c>
      <c r="BY62" s="285">
        <f t="shared" si="38"/>
        <v>6</v>
      </c>
      <c r="BZ62" s="285">
        <f t="shared" si="39"/>
        <v>8</v>
      </c>
      <c r="CA62" s="286">
        <f t="shared" si="40"/>
        <v>94.117647058823536</v>
      </c>
      <c r="CB62" s="285">
        <f t="shared" si="41"/>
        <v>3</v>
      </c>
      <c r="CC62" s="285">
        <f t="shared" si="42"/>
        <v>2</v>
      </c>
      <c r="CD62" s="285">
        <f t="shared" si="43"/>
        <v>3</v>
      </c>
      <c r="CE62" s="285">
        <f t="shared" si="44"/>
        <v>6</v>
      </c>
      <c r="CF62" s="285">
        <f t="shared" si="45"/>
        <v>4</v>
      </c>
      <c r="CG62" s="285">
        <f t="shared" si="46"/>
        <v>5</v>
      </c>
      <c r="CH62" s="286">
        <f t="shared" si="47"/>
        <v>92</v>
      </c>
      <c r="CI62" s="285">
        <f t="shared" si="48"/>
        <v>4</v>
      </c>
      <c r="CJ62" s="285">
        <f t="shared" si="49"/>
        <v>2.333333333333333</v>
      </c>
      <c r="CK62" s="286">
        <f t="shared" si="50"/>
        <v>90.476190476190467</v>
      </c>
      <c r="CL62" s="285">
        <f t="shared" si="51"/>
        <v>6.333333333333333</v>
      </c>
      <c r="CM62" s="286">
        <f t="shared" si="52"/>
        <v>70.370370370370367</v>
      </c>
      <c r="CN62" s="287">
        <f t="shared" si="53"/>
        <v>86.7410519763461</v>
      </c>
      <c r="CO62" s="288">
        <f t="shared" si="54"/>
        <v>100</v>
      </c>
      <c r="CP62" s="187">
        <f t="shared" si="55"/>
        <v>85.714285714285708</v>
      </c>
      <c r="CQ62" s="187">
        <f t="shared" si="56"/>
        <v>100</v>
      </c>
      <c r="CR62" s="231"/>
      <c r="CS62" s="231"/>
      <c r="CT62" s="187">
        <f t="shared" si="57"/>
        <v>100</v>
      </c>
      <c r="CU62" s="187">
        <f t="shared" si="58"/>
        <v>100</v>
      </c>
      <c r="CV62" s="187">
        <f t="shared" si="59"/>
        <v>75</v>
      </c>
      <c r="CW62" s="187">
        <f t="shared" si="60"/>
        <v>100</v>
      </c>
      <c r="CX62" s="187">
        <f t="shared" si="61"/>
        <v>80</v>
      </c>
      <c r="CY62" s="187">
        <f t="shared" si="62"/>
        <v>100</v>
      </c>
      <c r="CZ62" s="231"/>
      <c r="DA62" s="231"/>
      <c r="DB62" s="231"/>
      <c r="DC62" s="187">
        <f t="shared" si="63"/>
        <v>100</v>
      </c>
      <c r="DD62" s="187">
        <f t="shared" si="64"/>
        <v>77.777777777777771</v>
      </c>
      <c r="DE62" s="231"/>
      <c r="DF62" s="231"/>
      <c r="DG62" s="231"/>
      <c r="DH62" s="231"/>
      <c r="DI62" s="231"/>
      <c r="DJ62" s="231"/>
      <c r="DK62" s="289">
        <f t="shared" si="65"/>
        <v>70.370370370370367</v>
      </c>
    </row>
    <row r="63" spans="1:115" s="304" customFormat="1" ht="61" customHeight="1">
      <c r="A63" s="299">
        <v>5</v>
      </c>
      <c r="B63" s="190">
        <v>5</v>
      </c>
      <c r="C63" s="122" t="s">
        <v>291</v>
      </c>
      <c r="D63" s="39" t="s">
        <v>318</v>
      </c>
      <c r="E63" s="33">
        <v>1</v>
      </c>
      <c r="F63" s="33">
        <v>1</v>
      </c>
      <c r="G63" s="300">
        <v>1</v>
      </c>
      <c r="H63" s="300">
        <v>1</v>
      </c>
      <c r="I63" s="300">
        <v>1</v>
      </c>
      <c r="J63" s="300">
        <v>1</v>
      </c>
      <c r="K63" s="301">
        <v>1</v>
      </c>
      <c r="L63" s="300">
        <v>1</v>
      </c>
      <c r="M63" s="300">
        <v>1</v>
      </c>
      <c r="N63" s="300">
        <v>1</v>
      </c>
      <c r="O63" s="300">
        <v>1</v>
      </c>
      <c r="P63" s="300">
        <v>1</v>
      </c>
      <c r="Q63" s="300">
        <v>1</v>
      </c>
      <c r="R63" s="300">
        <v>1</v>
      </c>
      <c r="S63" s="300">
        <v>1</v>
      </c>
      <c r="T63" s="300">
        <v>1</v>
      </c>
      <c r="U63" s="300">
        <v>1</v>
      </c>
      <c r="V63" s="300">
        <v>1</v>
      </c>
      <c r="W63" s="294">
        <f t="shared" si="33"/>
        <v>17</v>
      </c>
      <c r="X63" s="300">
        <v>1</v>
      </c>
      <c r="Y63" s="302">
        <v>1</v>
      </c>
      <c r="Z63" s="302">
        <v>1</v>
      </c>
      <c r="AA63" s="302">
        <v>1</v>
      </c>
      <c r="AB63" s="302">
        <v>1</v>
      </c>
      <c r="AC63" s="302">
        <v>0.66666666666666663</v>
      </c>
      <c r="AD63" s="302">
        <v>1</v>
      </c>
      <c r="AE63" s="302">
        <v>1</v>
      </c>
      <c r="AF63" s="302">
        <v>1</v>
      </c>
      <c r="AG63" s="302">
        <v>1</v>
      </c>
      <c r="AH63" s="302">
        <v>0</v>
      </c>
      <c r="AI63" s="302">
        <v>1</v>
      </c>
      <c r="AJ63" s="302">
        <v>1</v>
      </c>
      <c r="AK63" s="302">
        <v>1</v>
      </c>
      <c r="AL63" s="302">
        <v>1</v>
      </c>
      <c r="AM63" s="302">
        <v>1</v>
      </c>
      <c r="AN63" s="302">
        <v>1</v>
      </c>
      <c r="AO63" s="302">
        <v>1</v>
      </c>
      <c r="AP63" s="302">
        <v>1</v>
      </c>
      <c r="AQ63" s="302">
        <v>1</v>
      </c>
      <c r="AR63" s="302">
        <v>1</v>
      </c>
      <c r="AS63" s="302">
        <v>1</v>
      </c>
      <c r="AT63" s="302">
        <v>1</v>
      </c>
      <c r="AU63" s="302">
        <v>0</v>
      </c>
      <c r="AV63" s="300">
        <v>1</v>
      </c>
      <c r="AW63" s="300">
        <v>1</v>
      </c>
      <c r="AX63" s="300">
        <v>1</v>
      </c>
      <c r="AY63" s="300">
        <v>0.66666666666666663</v>
      </c>
      <c r="AZ63" s="300">
        <v>1</v>
      </c>
      <c r="BA63" s="300">
        <v>1</v>
      </c>
      <c r="BB63" s="295">
        <f t="shared" si="34"/>
        <v>22.333333333333332</v>
      </c>
      <c r="BC63" s="302">
        <v>0</v>
      </c>
      <c r="BD63" s="300">
        <v>1</v>
      </c>
      <c r="BE63" s="300">
        <v>1</v>
      </c>
      <c r="BF63" s="300">
        <v>1</v>
      </c>
      <c r="BG63" s="300">
        <v>1</v>
      </c>
      <c r="BH63" s="300">
        <v>1</v>
      </c>
      <c r="BI63" s="300">
        <v>1</v>
      </c>
      <c r="BJ63" s="300">
        <v>0.66666666666666663</v>
      </c>
      <c r="BK63" s="300">
        <v>0.66666666666666663</v>
      </c>
      <c r="BL63" s="295">
        <f t="shared" si="35"/>
        <v>6.333333333333333</v>
      </c>
      <c r="BM63" s="300">
        <v>1</v>
      </c>
      <c r="BN63" s="300">
        <v>1</v>
      </c>
      <c r="BO63" s="300">
        <v>1</v>
      </c>
      <c r="BP63" s="300">
        <v>1</v>
      </c>
      <c r="BQ63" s="300">
        <v>1</v>
      </c>
      <c r="BR63" s="300">
        <v>1</v>
      </c>
      <c r="BS63" s="300">
        <v>1</v>
      </c>
      <c r="BT63" s="300">
        <v>0.33333333333333331</v>
      </c>
      <c r="BU63" s="300">
        <v>1</v>
      </c>
      <c r="BV63" s="300">
        <v>1</v>
      </c>
      <c r="BW63" s="284">
        <f t="shared" si="36"/>
        <v>8.3333333333333321</v>
      </c>
      <c r="BX63" s="285">
        <f t="shared" si="37"/>
        <v>2</v>
      </c>
      <c r="BY63" s="285">
        <f t="shared" si="38"/>
        <v>7</v>
      </c>
      <c r="BZ63" s="285">
        <f t="shared" si="39"/>
        <v>8</v>
      </c>
      <c r="CA63" s="286">
        <f t="shared" si="40"/>
        <v>100</v>
      </c>
      <c r="CB63" s="285">
        <f t="shared" si="41"/>
        <v>3</v>
      </c>
      <c r="CC63" s="285">
        <f t="shared" si="42"/>
        <v>1.6666666666666665</v>
      </c>
      <c r="CD63" s="285">
        <f t="shared" si="43"/>
        <v>3</v>
      </c>
      <c r="CE63" s="285">
        <f t="shared" si="44"/>
        <v>6</v>
      </c>
      <c r="CF63" s="285">
        <f t="shared" si="45"/>
        <v>4</v>
      </c>
      <c r="CG63" s="285">
        <f t="shared" si="46"/>
        <v>4.6666666666666661</v>
      </c>
      <c r="CH63" s="286">
        <f t="shared" si="47"/>
        <v>89.333333333333314</v>
      </c>
      <c r="CI63" s="285">
        <f t="shared" si="48"/>
        <v>4</v>
      </c>
      <c r="CJ63" s="285">
        <f t="shared" si="49"/>
        <v>2.333333333333333</v>
      </c>
      <c r="CK63" s="286">
        <f t="shared" si="50"/>
        <v>90.476190476190467</v>
      </c>
      <c r="CL63" s="285">
        <f t="shared" si="51"/>
        <v>8.3333333333333321</v>
      </c>
      <c r="CM63" s="286">
        <f t="shared" si="52"/>
        <v>92.592592592592581</v>
      </c>
      <c r="CN63" s="287">
        <f t="shared" si="53"/>
        <v>93.100529100529087</v>
      </c>
      <c r="CO63" s="288">
        <f t="shared" si="54"/>
        <v>100</v>
      </c>
      <c r="CP63" s="187">
        <f t="shared" si="55"/>
        <v>100</v>
      </c>
      <c r="CQ63" s="187">
        <f t="shared" si="56"/>
        <v>100</v>
      </c>
      <c r="CR63" s="303"/>
      <c r="CS63" s="303"/>
      <c r="CT63" s="187">
        <f t="shared" si="57"/>
        <v>100</v>
      </c>
      <c r="CU63" s="187">
        <f t="shared" si="58"/>
        <v>83.333333333333329</v>
      </c>
      <c r="CV63" s="187">
        <f t="shared" si="59"/>
        <v>75</v>
      </c>
      <c r="CW63" s="187">
        <f t="shared" si="60"/>
        <v>100</v>
      </c>
      <c r="CX63" s="187">
        <f t="shared" si="61"/>
        <v>80</v>
      </c>
      <c r="CY63" s="187">
        <f t="shared" si="62"/>
        <v>93.333333333333329</v>
      </c>
      <c r="CZ63" s="303"/>
      <c r="DA63" s="303"/>
      <c r="DB63" s="303"/>
      <c r="DC63" s="187">
        <f t="shared" si="63"/>
        <v>100</v>
      </c>
      <c r="DD63" s="187">
        <f t="shared" si="64"/>
        <v>77.777777777777771</v>
      </c>
      <c r="DE63" s="303"/>
      <c r="DF63" s="303"/>
      <c r="DG63" s="303"/>
      <c r="DH63" s="303"/>
      <c r="DI63" s="303"/>
      <c r="DJ63" s="303"/>
      <c r="DK63" s="289">
        <f t="shared" si="65"/>
        <v>92.592592592592581</v>
      </c>
    </row>
    <row r="64" spans="1:115" s="304" customFormat="1" ht="53" customHeight="1">
      <c r="A64" s="299">
        <v>45</v>
      </c>
      <c r="B64" s="33">
        <v>46</v>
      </c>
      <c r="C64" s="118" t="s">
        <v>370</v>
      </c>
      <c r="D64" s="39" t="s">
        <v>318</v>
      </c>
      <c r="E64" s="33">
        <v>1</v>
      </c>
      <c r="F64" s="33">
        <v>1</v>
      </c>
      <c r="G64" s="300">
        <v>1</v>
      </c>
      <c r="H64" s="300">
        <v>1</v>
      </c>
      <c r="I64" s="300">
        <v>1</v>
      </c>
      <c r="J64" s="300">
        <v>1</v>
      </c>
      <c r="K64" s="300">
        <v>1</v>
      </c>
      <c r="L64" s="300">
        <v>1</v>
      </c>
      <c r="M64" s="300">
        <v>1</v>
      </c>
      <c r="N64" s="300">
        <v>1</v>
      </c>
      <c r="O64" s="300">
        <v>1</v>
      </c>
      <c r="P64" s="300">
        <v>1</v>
      </c>
      <c r="Q64" s="300">
        <v>1</v>
      </c>
      <c r="R64" s="300">
        <v>1</v>
      </c>
      <c r="S64" s="300">
        <v>1</v>
      </c>
      <c r="T64" s="300">
        <v>1</v>
      </c>
      <c r="U64" s="300">
        <v>1</v>
      </c>
      <c r="V64" s="300">
        <v>1</v>
      </c>
      <c r="W64" s="294">
        <f t="shared" si="33"/>
        <v>17</v>
      </c>
      <c r="X64" s="300">
        <v>1</v>
      </c>
      <c r="Y64" s="300">
        <v>1</v>
      </c>
      <c r="Z64" s="300">
        <v>1</v>
      </c>
      <c r="AA64" s="300">
        <v>1</v>
      </c>
      <c r="AB64" s="300">
        <v>1</v>
      </c>
      <c r="AC64" s="300">
        <v>1</v>
      </c>
      <c r="AD64" s="300">
        <v>1</v>
      </c>
      <c r="AE64" s="300">
        <v>1</v>
      </c>
      <c r="AF64" s="300">
        <v>1</v>
      </c>
      <c r="AG64" s="300">
        <v>1</v>
      </c>
      <c r="AH64" s="300">
        <v>0</v>
      </c>
      <c r="AI64" s="300">
        <v>1</v>
      </c>
      <c r="AJ64" s="300">
        <v>1</v>
      </c>
      <c r="AK64" s="300">
        <v>1</v>
      </c>
      <c r="AL64" s="300">
        <v>1</v>
      </c>
      <c r="AM64" s="300">
        <v>1</v>
      </c>
      <c r="AN64" s="300">
        <v>1</v>
      </c>
      <c r="AO64" s="300">
        <v>1</v>
      </c>
      <c r="AP64" s="300">
        <v>1</v>
      </c>
      <c r="AQ64" s="300">
        <v>1</v>
      </c>
      <c r="AR64" s="300">
        <v>1</v>
      </c>
      <c r="AS64" s="300">
        <v>1</v>
      </c>
      <c r="AT64" s="300">
        <v>1</v>
      </c>
      <c r="AU64" s="300">
        <v>0</v>
      </c>
      <c r="AV64" s="300">
        <v>1</v>
      </c>
      <c r="AW64" s="300">
        <v>1</v>
      </c>
      <c r="AX64" s="300">
        <v>1</v>
      </c>
      <c r="AY64" s="300">
        <v>0.66666666666666663</v>
      </c>
      <c r="AZ64" s="300">
        <v>1</v>
      </c>
      <c r="BA64" s="300">
        <v>1</v>
      </c>
      <c r="BB64" s="295">
        <f t="shared" si="34"/>
        <v>22.666666666666664</v>
      </c>
      <c r="BC64" s="302">
        <v>0</v>
      </c>
      <c r="BD64" s="300">
        <v>1</v>
      </c>
      <c r="BE64" s="300">
        <v>1</v>
      </c>
      <c r="BF64" s="300">
        <v>1</v>
      </c>
      <c r="BG64" s="300">
        <v>1</v>
      </c>
      <c r="BH64" s="300">
        <v>1</v>
      </c>
      <c r="BI64" s="300">
        <v>1</v>
      </c>
      <c r="BJ64" s="300">
        <v>0.66666666666666663</v>
      </c>
      <c r="BK64" s="300">
        <v>0.66666666666666663</v>
      </c>
      <c r="BL64" s="295">
        <f t="shared" si="35"/>
        <v>6.333333333333333</v>
      </c>
      <c r="BM64" s="300">
        <v>1</v>
      </c>
      <c r="BN64" s="300">
        <v>1</v>
      </c>
      <c r="BO64" s="300">
        <v>1</v>
      </c>
      <c r="BP64" s="300">
        <v>1</v>
      </c>
      <c r="BQ64" s="300">
        <v>1</v>
      </c>
      <c r="BR64" s="300">
        <v>1</v>
      </c>
      <c r="BS64" s="293">
        <v>1</v>
      </c>
      <c r="BT64" s="293">
        <v>0.33333333333333331</v>
      </c>
      <c r="BU64" s="300">
        <v>0</v>
      </c>
      <c r="BV64" s="300">
        <v>0</v>
      </c>
      <c r="BW64" s="284">
        <f t="shared" si="36"/>
        <v>6.333333333333333</v>
      </c>
      <c r="BX64" s="285">
        <f t="shared" si="37"/>
        <v>2</v>
      </c>
      <c r="BY64" s="285">
        <f t="shared" si="38"/>
        <v>7</v>
      </c>
      <c r="BZ64" s="285">
        <f t="shared" si="39"/>
        <v>8</v>
      </c>
      <c r="CA64" s="286">
        <f t="shared" si="40"/>
        <v>100</v>
      </c>
      <c r="CB64" s="285">
        <f t="shared" si="41"/>
        <v>3</v>
      </c>
      <c r="CC64" s="285">
        <f t="shared" si="42"/>
        <v>2</v>
      </c>
      <c r="CD64" s="285">
        <f t="shared" si="43"/>
        <v>3</v>
      </c>
      <c r="CE64" s="285">
        <f t="shared" si="44"/>
        <v>6</v>
      </c>
      <c r="CF64" s="285">
        <f t="shared" si="45"/>
        <v>4</v>
      </c>
      <c r="CG64" s="285">
        <f t="shared" si="46"/>
        <v>4.6666666666666661</v>
      </c>
      <c r="CH64" s="286">
        <f t="shared" si="47"/>
        <v>90.666666666666657</v>
      </c>
      <c r="CI64" s="285">
        <f t="shared" si="48"/>
        <v>4</v>
      </c>
      <c r="CJ64" s="285">
        <f t="shared" si="49"/>
        <v>2.333333333333333</v>
      </c>
      <c r="CK64" s="286">
        <f t="shared" si="50"/>
        <v>90.476190476190467</v>
      </c>
      <c r="CL64" s="285">
        <f t="shared" si="51"/>
        <v>6.333333333333333</v>
      </c>
      <c r="CM64" s="286">
        <f t="shared" si="52"/>
        <v>70.370370370370367</v>
      </c>
      <c r="CN64" s="287">
        <f t="shared" si="53"/>
        <v>87.878306878306873</v>
      </c>
      <c r="CO64" s="305">
        <f t="shared" si="54"/>
        <v>100</v>
      </c>
      <c r="CP64" s="231">
        <f t="shared" si="55"/>
        <v>100</v>
      </c>
      <c r="CQ64" s="231">
        <f t="shared" si="56"/>
        <v>100</v>
      </c>
      <c r="CR64" s="231"/>
      <c r="CS64" s="231"/>
      <c r="CT64" s="231">
        <f t="shared" si="57"/>
        <v>100</v>
      </c>
      <c r="CU64" s="231">
        <f t="shared" si="58"/>
        <v>100</v>
      </c>
      <c r="CV64" s="231">
        <f t="shared" si="59"/>
        <v>75</v>
      </c>
      <c r="CW64" s="231">
        <f t="shared" si="60"/>
        <v>100</v>
      </c>
      <c r="CX64" s="231">
        <f t="shared" si="61"/>
        <v>80</v>
      </c>
      <c r="CY64" s="231">
        <f t="shared" si="62"/>
        <v>93.333333333333329</v>
      </c>
      <c r="CZ64" s="231"/>
      <c r="DA64" s="231"/>
      <c r="DB64" s="231"/>
      <c r="DC64" s="231">
        <f t="shared" si="63"/>
        <v>100</v>
      </c>
      <c r="DD64" s="231">
        <f t="shared" si="64"/>
        <v>77.777777777777771</v>
      </c>
      <c r="DE64" s="231"/>
      <c r="DF64" s="231"/>
      <c r="DG64" s="231"/>
      <c r="DH64" s="231"/>
      <c r="DI64" s="231"/>
      <c r="DJ64" s="231"/>
      <c r="DK64" s="306">
        <f t="shared" si="65"/>
        <v>70.370370370370367</v>
      </c>
    </row>
    <row r="65" spans="1:126" s="304" customFormat="1" ht="53" customHeight="1">
      <c r="A65" s="299">
        <v>42</v>
      </c>
      <c r="B65" s="190">
        <v>44</v>
      </c>
      <c r="C65" s="118" t="s">
        <v>277</v>
      </c>
      <c r="D65" s="39" t="s">
        <v>318</v>
      </c>
      <c r="E65" s="33">
        <v>1</v>
      </c>
      <c r="F65" s="33">
        <v>1</v>
      </c>
      <c r="G65" s="300">
        <v>1</v>
      </c>
      <c r="H65" s="300">
        <v>1</v>
      </c>
      <c r="I65" s="300">
        <v>1</v>
      </c>
      <c r="J65" s="300">
        <v>1</v>
      </c>
      <c r="K65" s="300">
        <v>1</v>
      </c>
      <c r="L65" s="300">
        <v>0.66666666666666663</v>
      </c>
      <c r="M65" s="300">
        <v>1</v>
      </c>
      <c r="N65" s="300">
        <v>1</v>
      </c>
      <c r="O65" s="300">
        <v>1</v>
      </c>
      <c r="P65" s="300">
        <v>1</v>
      </c>
      <c r="Q65" s="300">
        <v>1</v>
      </c>
      <c r="R65" s="300">
        <v>1</v>
      </c>
      <c r="S65" s="300">
        <v>1</v>
      </c>
      <c r="T65" s="300">
        <v>1</v>
      </c>
      <c r="U65" s="300">
        <v>1</v>
      </c>
      <c r="V65" s="300">
        <v>1</v>
      </c>
      <c r="W65" s="294">
        <f t="shared" si="33"/>
        <v>16.666666666666668</v>
      </c>
      <c r="X65" s="300">
        <v>1</v>
      </c>
      <c r="Y65" s="300">
        <v>1</v>
      </c>
      <c r="Z65" s="300">
        <v>1</v>
      </c>
      <c r="AA65" s="300">
        <v>1</v>
      </c>
      <c r="AB65" s="300">
        <v>1</v>
      </c>
      <c r="AC65" s="300">
        <v>1</v>
      </c>
      <c r="AD65" s="300">
        <v>1</v>
      </c>
      <c r="AE65" s="300">
        <v>1</v>
      </c>
      <c r="AF65" s="300">
        <v>1</v>
      </c>
      <c r="AG65" s="300">
        <v>1</v>
      </c>
      <c r="AH65" s="300">
        <v>0</v>
      </c>
      <c r="AI65" s="300">
        <v>1</v>
      </c>
      <c r="AJ65" s="300">
        <v>1</v>
      </c>
      <c r="AK65" s="300">
        <v>1</v>
      </c>
      <c r="AL65" s="300">
        <v>1</v>
      </c>
      <c r="AM65" s="300">
        <v>1</v>
      </c>
      <c r="AN65" s="300">
        <v>1</v>
      </c>
      <c r="AO65" s="300">
        <v>1</v>
      </c>
      <c r="AP65" s="300">
        <v>1</v>
      </c>
      <c r="AQ65" s="300">
        <v>1</v>
      </c>
      <c r="AR65" s="300">
        <v>1</v>
      </c>
      <c r="AS65" s="300">
        <v>1</v>
      </c>
      <c r="AT65" s="300">
        <v>1</v>
      </c>
      <c r="AU65" s="300">
        <v>0</v>
      </c>
      <c r="AV65" s="300">
        <v>1</v>
      </c>
      <c r="AW65" s="300">
        <v>1</v>
      </c>
      <c r="AX65" s="300">
        <v>1</v>
      </c>
      <c r="AY65" s="300">
        <v>0.66666666666666663</v>
      </c>
      <c r="AZ65" s="300">
        <v>1</v>
      </c>
      <c r="BA65" s="300">
        <v>1</v>
      </c>
      <c r="BB65" s="295">
        <f t="shared" si="34"/>
        <v>22.666666666666664</v>
      </c>
      <c r="BC65" s="302">
        <v>0</v>
      </c>
      <c r="BD65" s="300">
        <v>1</v>
      </c>
      <c r="BE65" s="300">
        <v>1</v>
      </c>
      <c r="BF65" s="300">
        <v>1</v>
      </c>
      <c r="BG65" s="300">
        <v>1</v>
      </c>
      <c r="BH65" s="300">
        <v>1</v>
      </c>
      <c r="BI65" s="300">
        <v>1</v>
      </c>
      <c r="BJ65" s="300">
        <v>0.66666666666666663</v>
      </c>
      <c r="BK65" s="300">
        <v>0.66666666666666663</v>
      </c>
      <c r="BL65" s="295">
        <f t="shared" si="35"/>
        <v>6.333333333333333</v>
      </c>
      <c r="BM65" s="300">
        <v>1</v>
      </c>
      <c r="BN65" s="300">
        <v>1</v>
      </c>
      <c r="BO65" s="300">
        <v>1</v>
      </c>
      <c r="BP65" s="300">
        <v>1</v>
      </c>
      <c r="BQ65" s="300">
        <v>1</v>
      </c>
      <c r="BR65" s="300">
        <v>1</v>
      </c>
      <c r="BS65" s="293">
        <v>1</v>
      </c>
      <c r="BT65" s="293">
        <v>0.33333333333333331</v>
      </c>
      <c r="BU65" s="300">
        <v>0</v>
      </c>
      <c r="BV65" s="300">
        <v>0</v>
      </c>
      <c r="BW65" s="284">
        <f t="shared" si="36"/>
        <v>6.333333333333333</v>
      </c>
      <c r="BX65" s="285">
        <f t="shared" si="37"/>
        <v>2</v>
      </c>
      <c r="BY65" s="285">
        <f t="shared" si="38"/>
        <v>6.666666666666667</v>
      </c>
      <c r="BZ65" s="285">
        <f t="shared" si="39"/>
        <v>8</v>
      </c>
      <c r="CA65" s="286">
        <f t="shared" si="40"/>
        <v>98.039215686274517</v>
      </c>
      <c r="CB65" s="285">
        <f t="shared" si="41"/>
        <v>3</v>
      </c>
      <c r="CC65" s="285">
        <f t="shared" si="42"/>
        <v>2</v>
      </c>
      <c r="CD65" s="285">
        <f t="shared" si="43"/>
        <v>3</v>
      </c>
      <c r="CE65" s="285">
        <f t="shared" si="44"/>
        <v>6</v>
      </c>
      <c r="CF65" s="285">
        <f t="shared" si="45"/>
        <v>4</v>
      </c>
      <c r="CG65" s="285">
        <f t="shared" si="46"/>
        <v>4.6666666666666661</v>
      </c>
      <c r="CH65" s="286">
        <f t="shared" si="47"/>
        <v>90.666666666666657</v>
      </c>
      <c r="CI65" s="285">
        <f t="shared" si="48"/>
        <v>4</v>
      </c>
      <c r="CJ65" s="285">
        <f t="shared" si="49"/>
        <v>2.333333333333333</v>
      </c>
      <c r="CK65" s="286">
        <f t="shared" si="50"/>
        <v>90.476190476190467</v>
      </c>
      <c r="CL65" s="285">
        <f t="shared" si="51"/>
        <v>6.333333333333333</v>
      </c>
      <c r="CM65" s="286">
        <f t="shared" si="52"/>
        <v>70.370370370370367</v>
      </c>
      <c r="CN65" s="287">
        <f t="shared" si="53"/>
        <v>87.388110799875506</v>
      </c>
      <c r="CO65" s="305">
        <f t="shared" si="54"/>
        <v>100</v>
      </c>
      <c r="CP65" s="231">
        <f t="shared" si="55"/>
        <v>95.238095238095241</v>
      </c>
      <c r="CQ65" s="231">
        <f t="shared" si="56"/>
        <v>100</v>
      </c>
      <c r="CR65" s="231"/>
      <c r="CS65" s="231"/>
      <c r="CT65" s="231">
        <f t="shared" si="57"/>
        <v>100</v>
      </c>
      <c r="CU65" s="231">
        <f t="shared" si="58"/>
        <v>100</v>
      </c>
      <c r="CV65" s="231">
        <f t="shared" si="59"/>
        <v>75</v>
      </c>
      <c r="CW65" s="231">
        <f t="shared" si="60"/>
        <v>100</v>
      </c>
      <c r="CX65" s="231">
        <f t="shared" si="61"/>
        <v>80</v>
      </c>
      <c r="CY65" s="231">
        <f t="shared" si="62"/>
        <v>93.333333333333329</v>
      </c>
      <c r="CZ65" s="231"/>
      <c r="DA65" s="231"/>
      <c r="DB65" s="231"/>
      <c r="DC65" s="231">
        <f t="shared" si="63"/>
        <v>100</v>
      </c>
      <c r="DD65" s="231">
        <f t="shared" si="64"/>
        <v>77.777777777777771</v>
      </c>
      <c r="DE65" s="231"/>
      <c r="DF65" s="231"/>
      <c r="DG65" s="231"/>
      <c r="DH65" s="231"/>
      <c r="DI65" s="231"/>
      <c r="DJ65" s="231"/>
      <c r="DK65" s="306">
        <f t="shared" si="65"/>
        <v>70.370370370370367</v>
      </c>
    </row>
    <row r="66" spans="1:126" s="304" customFormat="1" ht="53" customHeight="1">
      <c r="A66" s="299">
        <v>51</v>
      </c>
      <c r="B66" s="33">
        <v>52</v>
      </c>
      <c r="C66" s="122" t="s">
        <v>371</v>
      </c>
      <c r="D66" s="39" t="s">
        <v>318</v>
      </c>
      <c r="E66" s="33">
        <v>1</v>
      </c>
      <c r="F66" s="33">
        <v>1</v>
      </c>
      <c r="G66" s="300">
        <v>1</v>
      </c>
      <c r="H66" s="300">
        <v>1</v>
      </c>
      <c r="I66" s="300">
        <v>1</v>
      </c>
      <c r="J66" s="300">
        <v>1</v>
      </c>
      <c r="K66" s="300">
        <v>1</v>
      </c>
      <c r="L66" s="300">
        <v>0</v>
      </c>
      <c r="M66" s="300">
        <v>1</v>
      </c>
      <c r="N66" s="300">
        <v>1</v>
      </c>
      <c r="O66" s="300">
        <v>1</v>
      </c>
      <c r="P66" s="300">
        <v>1</v>
      </c>
      <c r="Q66" s="300">
        <v>1</v>
      </c>
      <c r="R66" s="300">
        <v>1</v>
      </c>
      <c r="S66" s="300">
        <v>0</v>
      </c>
      <c r="T66" s="300">
        <v>1</v>
      </c>
      <c r="U66" s="300">
        <v>1</v>
      </c>
      <c r="V66" s="300">
        <v>1</v>
      </c>
      <c r="W66" s="294">
        <f t="shared" si="33"/>
        <v>15</v>
      </c>
      <c r="X66" s="300">
        <v>1</v>
      </c>
      <c r="Y66" s="300">
        <v>1</v>
      </c>
      <c r="Z66" s="300">
        <v>1</v>
      </c>
      <c r="AA66" s="300">
        <v>1</v>
      </c>
      <c r="AB66" s="300">
        <v>1</v>
      </c>
      <c r="AC66" s="300">
        <v>1</v>
      </c>
      <c r="AD66" s="300">
        <v>1</v>
      </c>
      <c r="AE66" s="300">
        <v>1</v>
      </c>
      <c r="AF66" s="300">
        <v>1</v>
      </c>
      <c r="AG66" s="300">
        <v>0</v>
      </c>
      <c r="AH66" s="300">
        <v>0</v>
      </c>
      <c r="AI66" s="300">
        <v>1</v>
      </c>
      <c r="AJ66" s="300">
        <v>1</v>
      </c>
      <c r="AK66" s="300">
        <v>1</v>
      </c>
      <c r="AL66" s="300">
        <v>1</v>
      </c>
      <c r="AM66" s="300">
        <v>1</v>
      </c>
      <c r="AN66" s="300">
        <v>1</v>
      </c>
      <c r="AO66" s="300">
        <v>1</v>
      </c>
      <c r="AP66" s="300">
        <v>1</v>
      </c>
      <c r="AQ66" s="300">
        <v>1</v>
      </c>
      <c r="AR66" s="300">
        <v>1</v>
      </c>
      <c r="AS66" s="300">
        <v>1</v>
      </c>
      <c r="AT66" s="300">
        <v>1</v>
      </c>
      <c r="AU66" s="300">
        <v>0</v>
      </c>
      <c r="AV66" s="300">
        <v>1</v>
      </c>
      <c r="AW66" s="300">
        <v>1</v>
      </c>
      <c r="AX66" s="300">
        <v>1</v>
      </c>
      <c r="AY66" s="300">
        <v>0.66666666666666663</v>
      </c>
      <c r="AZ66" s="300">
        <v>1</v>
      </c>
      <c r="BA66" s="300">
        <v>1</v>
      </c>
      <c r="BB66" s="295">
        <f t="shared" si="34"/>
        <v>21.666666666666664</v>
      </c>
      <c r="BC66" s="302">
        <v>0</v>
      </c>
      <c r="BD66" s="300">
        <v>1</v>
      </c>
      <c r="BE66" s="300">
        <v>1</v>
      </c>
      <c r="BF66" s="300">
        <v>1</v>
      </c>
      <c r="BG66" s="300">
        <v>1</v>
      </c>
      <c r="BH66" s="300">
        <v>1</v>
      </c>
      <c r="BI66" s="300">
        <v>1</v>
      </c>
      <c r="BJ66" s="300">
        <v>0.66666666666666663</v>
      </c>
      <c r="BK66" s="300">
        <v>0.66666666666666663</v>
      </c>
      <c r="BL66" s="295">
        <f t="shared" si="35"/>
        <v>6.333333333333333</v>
      </c>
      <c r="BM66" s="300">
        <v>1</v>
      </c>
      <c r="BN66" s="300">
        <v>1</v>
      </c>
      <c r="BO66" s="300">
        <v>1</v>
      </c>
      <c r="BP66" s="300">
        <v>1</v>
      </c>
      <c r="BQ66" s="300">
        <v>1</v>
      </c>
      <c r="BR66" s="300">
        <v>1</v>
      </c>
      <c r="BS66" s="293">
        <v>1</v>
      </c>
      <c r="BT66" s="293">
        <v>0.33333333333333331</v>
      </c>
      <c r="BU66" s="300">
        <v>0</v>
      </c>
      <c r="BV66" s="300">
        <v>0</v>
      </c>
      <c r="BW66" s="284">
        <f t="shared" si="36"/>
        <v>6.333333333333333</v>
      </c>
      <c r="BX66" s="285">
        <f t="shared" si="37"/>
        <v>2</v>
      </c>
      <c r="BY66" s="285">
        <f t="shared" si="38"/>
        <v>6</v>
      </c>
      <c r="BZ66" s="285">
        <f t="shared" si="39"/>
        <v>7</v>
      </c>
      <c r="CA66" s="286">
        <f t="shared" si="40"/>
        <v>88.235294117647058</v>
      </c>
      <c r="CB66" s="285">
        <f t="shared" si="41"/>
        <v>3</v>
      </c>
      <c r="CC66" s="285">
        <f t="shared" si="42"/>
        <v>2</v>
      </c>
      <c r="CD66" s="285">
        <f t="shared" si="43"/>
        <v>2</v>
      </c>
      <c r="CE66" s="285">
        <f t="shared" si="44"/>
        <v>6</v>
      </c>
      <c r="CF66" s="285">
        <f t="shared" si="45"/>
        <v>4</v>
      </c>
      <c r="CG66" s="285">
        <f t="shared" si="46"/>
        <v>4.6666666666666661</v>
      </c>
      <c r="CH66" s="286">
        <f t="shared" si="47"/>
        <v>86.666666666666657</v>
      </c>
      <c r="CI66" s="285">
        <f t="shared" si="48"/>
        <v>4</v>
      </c>
      <c r="CJ66" s="285">
        <f t="shared" si="49"/>
        <v>2.333333333333333</v>
      </c>
      <c r="CK66" s="286">
        <f t="shared" si="50"/>
        <v>90.476190476190467</v>
      </c>
      <c r="CL66" s="285">
        <f t="shared" si="51"/>
        <v>6.333333333333333</v>
      </c>
      <c r="CM66" s="286">
        <f t="shared" si="52"/>
        <v>70.370370370370367</v>
      </c>
      <c r="CN66" s="287">
        <f t="shared" si="53"/>
        <v>83.937130407718641</v>
      </c>
      <c r="CO66" s="305">
        <f t="shared" si="54"/>
        <v>100</v>
      </c>
      <c r="CP66" s="231">
        <f t="shared" si="55"/>
        <v>85.714285714285708</v>
      </c>
      <c r="CQ66" s="231">
        <f t="shared" si="56"/>
        <v>87.5</v>
      </c>
      <c r="CR66" s="231"/>
      <c r="CS66" s="231"/>
      <c r="CT66" s="231">
        <f t="shared" si="57"/>
        <v>100</v>
      </c>
      <c r="CU66" s="231">
        <f t="shared" si="58"/>
        <v>100</v>
      </c>
      <c r="CV66" s="231">
        <f t="shared" si="59"/>
        <v>50</v>
      </c>
      <c r="CW66" s="231">
        <f t="shared" si="60"/>
        <v>100</v>
      </c>
      <c r="CX66" s="231">
        <f t="shared" si="61"/>
        <v>80</v>
      </c>
      <c r="CY66" s="231">
        <f t="shared" si="62"/>
        <v>93.333333333333329</v>
      </c>
      <c r="CZ66" s="231"/>
      <c r="DA66" s="231"/>
      <c r="DB66" s="231"/>
      <c r="DC66" s="231">
        <f t="shared" si="63"/>
        <v>100</v>
      </c>
      <c r="DD66" s="231">
        <f t="shared" si="64"/>
        <v>77.777777777777771</v>
      </c>
      <c r="DE66" s="231"/>
      <c r="DF66" s="231"/>
      <c r="DG66" s="231"/>
      <c r="DH66" s="231"/>
      <c r="DI66" s="231"/>
      <c r="DJ66" s="231"/>
      <c r="DK66" s="306">
        <f t="shared" si="65"/>
        <v>70.370370370370367</v>
      </c>
    </row>
    <row r="67" spans="1:126" s="304" customFormat="1" ht="53" customHeight="1">
      <c r="A67" s="299">
        <v>64</v>
      </c>
      <c r="B67" s="33">
        <v>66</v>
      </c>
      <c r="C67" s="125" t="s">
        <v>372</v>
      </c>
      <c r="D67" s="39" t="s">
        <v>318</v>
      </c>
      <c r="E67" s="33">
        <v>1</v>
      </c>
      <c r="F67" s="33">
        <v>1</v>
      </c>
      <c r="G67" s="300">
        <v>1</v>
      </c>
      <c r="H67" s="300">
        <v>1</v>
      </c>
      <c r="I67" s="300">
        <v>1</v>
      </c>
      <c r="J67" s="300">
        <v>0.66666666666666663</v>
      </c>
      <c r="K67" s="300">
        <v>1</v>
      </c>
      <c r="L67" s="300">
        <v>0</v>
      </c>
      <c r="M67" s="300">
        <v>1</v>
      </c>
      <c r="N67" s="300">
        <v>1</v>
      </c>
      <c r="O67" s="300">
        <v>1</v>
      </c>
      <c r="P67" s="300">
        <v>1</v>
      </c>
      <c r="Q67" s="300">
        <v>1</v>
      </c>
      <c r="R67" s="300">
        <v>1</v>
      </c>
      <c r="S67" s="300">
        <v>1</v>
      </c>
      <c r="T67" s="300">
        <v>1</v>
      </c>
      <c r="U67" s="300">
        <v>1</v>
      </c>
      <c r="V67" s="300">
        <v>1</v>
      </c>
      <c r="W67" s="294">
        <f t="shared" si="33"/>
        <v>15.666666666666668</v>
      </c>
      <c r="X67" s="300">
        <v>1</v>
      </c>
      <c r="Y67" s="300">
        <v>1</v>
      </c>
      <c r="Z67" s="300">
        <v>1</v>
      </c>
      <c r="AA67" s="300">
        <v>1</v>
      </c>
      <c r="AB67" s="300">
        <v>1</v>
      </c>
      <c r="AC67" s="300">
        <v>0.66666666666666663</v>
      </c>
      <c r="AD67" s="300">
        <v>1</v>
      </c>
      <c r="AE67" s="300">
        <v>1</v>
      </c>
      <c r="AF67" s="300">
        <v>1</v>
      </c>
      <c r="AG67" s="300">
        <v>1</v>
      </c>
      <c r="AH67" s="300">
        <v>0</v>
      </c>
      <c r="AI67" s="300">
        <v>1</v>
      </c>
      <c r="AJ67" s="300">
        <v>1</v>
      </c>
      <c r="AK67" s="300">
        <v>1</v>
      </c>
      <c r="AL67" s="300">
        <v>1</v>
      </c>
      <c r="AM67" s="300">
        <v>1</v>
      </c>
      <c r="AN67" s="300">
        <v>1</v>
      </c>
      <c r="AO67" s="300">
        <v>0</v>
      </c>
      <c r="AP67" s="300">
        <v>1</v>
      </c>
      <c r="AQ67" s="300">
        <v>1</v>
      </c>
      <c r="AR67" s="300">
        <v>1</v>
      </c>
      <c r="AS67" s="300">
        <v>0</v>
      </c>
      <c r="AT67" s="300">
        <v>1</v>
      </c>
      <c r="AU67" s="300">
        <v>0</v>
      </c>
      <c r="AV67" s="300">
        <v>1</v>
      </c>
      <c r="AW67" s="300">
        <v>1</v>
      </c>
      <c r="AX67" s="300">
        <v>1</v>
      </c>
      <c r="AY67" s="300">
        <v>1</v>
      </c>
      <c r="AZ67" s="300">
        <v>1</v>
      </c>
      <c r="BA67" s="300">
        <v>1</v>
      </c>
      <c r="BB67" s="295">
        <f t="shared" si="34"/>
        <v>20.666666666666668</v>
      </c>
      <c r="BC67" s="302">
        <v>0</v>
      </c>
      <c r="BD67" s="300">
        <v>1</v>
      </c>
      <c r="BE67" s="300">
        <v>1</v>
      </c>
      <c r="BF67" s="300">
        <v>1</v>
      </c>
      <c r="BG67" s="300">
        <v>1</v>
      </c>
      <c r="BH67" s="300">
        <v>1</v>
      </c>
      <c r="BI67" s="300">
        <v>1</v>
      </c>
      <c r="BJ67" s="300">
        <v>0.66666666666666663</v>
      </c>
      <c r="BK67" s="300">
        <v>0.66666666666666663</v>
      </c>
      <c r="BL67" s="295">
        <f t="shared" si="35"/>
        <v>6.333333333333333</v>
      </c>
      <c r="BM67" s="300">
        <v>1</v>
      </c>
      <c r="BN67" s="300">
        <v>1</v>
      </c>
      <c r="BO67" s="300">
        <v>1</v>
      </c>
      <c r="BP67" s="300">
        <v>1</v>
      </c>
      <c r="BQ67" s="300">
        <v>1</v>
      </c>
      <c r="BR67" s="300">
        <v>1</v>
      </c>
      <c r="BS67" s="293">
        <v>1</v>
      </c>
      <c r="BT67" s="293">
        <v>0.33333333333333331</v>
      </c>
      <c r="BU67" s="300">
        <v>0</v>
      </c>
      <c r="BV67" s="300">
        <v>0</v>
      </c>
      <c r="BW67" s="284">
        <f t="shared" si="36"/>
        <v>6.333333333333333</v>
      </c>
      <c r="BX67" s="285">
        <f t="shared" si="37"/>
        <v>2</v>
      </c>
      <c r="BY67" s="285">
        <f t="shared" si="38"/>
        <v>5.6666666666666661</v>
      </c>
      <c r="BZ67" s="285">
        <f t="shared" si="39"/>
        <v>8</v>
      </c>
      <c r="CA67" s="286">
        <f t="shared" si="40"/>
        <v>92.156862745098024</v>
      </c>
      <c r="CB67" s="285">
        <f t="shared" si="41"/>
        <v>3</v>
      </c>
      <c r="CC67" s="285">
        <f t="shared" si="42"/>
        <v>1.6666666666666665</v>
      </c>
      <c r="CD67" s="285">
        <f t="shared" si="43"/>
        <v>3</v>
      </c>
      <c r="CE67" s="285">
        <f t="shared" si="44"/>
        <v>5</v>
      </c>
      <c r="CF67" s="285">
        <f t="shared" si="45"/>
        <v>3</v>
      </c>
      <c r="CG67" s="285">
        <f t="shared" si="46"/>
        <v>5</v>
      </c>
      <c r="CH67" s="286">
        <f t="shared" si="47"/>
        <v>82.666666666666657</v>
      </c>
      <c r="CI67" s="285">
        <f t="shared" si="48"/>
        <v>4</v>
      </c>
      <c r="CJ67" s="285">
        <f t="shared" si="49"/>
        <v>2.333333333333333</v>
      </c>
      <c r="CK67" s="286">
        <f t="shared" si="50"/>
        <v>90.476190476190467</v>
      </c>
      <c r="CL67" s="285">
        <f t="shared" si="51"/>
        <v>6.333333333333333</v>
      </c>
      <c r="CM67" s="286">
        <f t="shared" si="52"/>
        <v>70.370370370370367</v>
      </c>
      <c r="CN67" s="287">
        <f t="shared" si="53"/>
        <v>83.91752256458139</v>
      </c>
      <c r="CO67" s="305">
        <f t="shared" si="54"/>
        <v>100</v>
      </c>
      <c r="CP67" s="231">
        <f t="shared" si="55"/>
        <v>80.952380952380949</v>
      </c>
      <c r="CQ67" s="231">
        <f t="shared" si="56"/>
        <v>100</v>
      </c>
      <c r="CR67" s="231"/>
      <c r="CS67" s="231"/>
      <c r="CT67" s="231">
        <f t="shared" si="57"/>
        <v>100</v>
      </c>
      <c r="CU67" s="231">
        <f t="shared" si="58"/>
        <v>83.333333333333329</v>
      </c>
      <c r="CV67" s="231">
        <f t="shared" si="59"/>
        <v>75</v>
      </c>
      <c r="CW67" s="231">
        <f t="shared" si="60"/>
        <v>83.333333333333343</v>
      </c>
      <c r="CX67" s="231">
        <f t="shared" si="61"/>
        <v>60</v>
      </c>
      <c r="CY67" s="231">
        <f t="shared" si="62"/>
        <v>100</v>
      </c>
      <c r="CZ67" s="231"/>
      <c r="DA67" s="231"/>
      <c r="DB67" s="231"/>
      <c r="DC67" s="231">
        <f t="shared" si="63"/>
        <v>100</v>
      </c>
      <c r="DD67" s="231">
        <f t="shared" si="64"/>
        <v>77.777777777777771</v>
      </c>
      <c r="DE67" s="231"/>
      <c r="DF67" s="231"/>
      <c r="DG67" s="231"/>
      <c r="DH67" s="231"/>
      <c r="DI67" s="231"/>
      <c r="DJ67" s="231"/>
      <c r="DK67" s="306">
        <f t="shared" si="65"/>
        <v>70.370370370370367</v>
      </c>
    </row>
    <row r="68" spans="1:126" s="304" customFormat="1" ht="53" customHeight="1">
      <c r="A68" s="299">
        <v>41</v>
      </c>
      <c r="B68" s="190">
        <v>43</v>
      </c>
      <c r="C68" s="118" t="s">
        <v>373</v>
      </c>
      <c r="D68" s="39" t="s">
        <v>164</v>
      </c>
      <c r="E68" s="33">
        <v>1</v>
      </c>
      <c r="F68" s="33">
        <v>1</v>
      </c>
      <c r="G68" s="300">
        <v>1</v>
      </c>
      <c r="H68" s="300">
        <v>1</v>
      </c>
      <c r="I68" s="300">
        <v>1</v>
      </c>
      <c r="J68" s="300">
        <v>1</v>
      </c>
      <c r="K68" s="300">
        <v>1</v>
      </c>
      <c r="L68" s="300">
        <v>0</v>
      </c>
      <c r="M68" s="300">
        <v>1</v>
      </c>
      <c r="N68" s="300">
        <v>1</v>
      </c>
      <c r="O68" s="300">
        <v>1</v>
      </c>
      <c r="P68" s="300">
        <v>1</v>
      </c>
      <c r="Q68" s="300">
        <v>1</v>
      </c>
      <c r="R68" s="300">
        <v>1</v>
      </c>
      <c r="S68" s="300">
        <v>1</v>
      </c>
      <c r="T68" s="300">
        <v>1</v>
      </c>
      <c r="U68" s="300">
        <v>1</v>
      </c>
      <c r="V68" s="300">
        <v>1</v>
      </c>
      <c r="W68" s="294">
        <f t="shared" si="33"/>
        <v>16</v>
      </c>
      <c r="X68" s="300">
        <v>1</v>
      </c>
      <c r="Y68" s="300">
        <v>1</v>
      </c>
      <c r="Z68" s="300">
        <v>1</v>
      </c>
      <c r="AA68" s="300">
        <v>1</v>
      </c>
      <c r="AB68" s="300">
        <v>1</v>
      </c>
      <c r="AC68" s="300">
        <v>1</v>
      </c>
      <c r="AD68" s="300">
        <v>1</v>
      </c>
      <c r="AE68" s="300">
        <v>1</v>
      </c>
      <c r="AF68" s="300">
        <v>1</v>
      </c>
      <c r="AG68" s="300">
        <v>1</v>
      </c>
      <c r="AH68" s="300">
        <v>0</v>
      </c>
      <c r="AI68" s="300">
        <v>1</v>
      </c>
      <c r="AJ68" s="300">
        <v>1</v>
      </c>
      <c r="AK68" s="300">
        <v>1</v>
      </c>
      <c r="AL68" s="300">
        <v>1</v>
      </c>
      <c r="AM68" s="300">
        <v>1</v>
      </c>
      <c r="AN68" s="300">
        <v>1</v>
      </c>
      <c r="AO68" s="300">
        <v>0</v>
      </c>
      <c r="AP68" s="300">
        <v>1</v>
      </c>
      <c r="AQ68" s="300">
        <v>1</v>
      </c>
      <c r="AR68" s="300">
        <v>1</v>
      </c>
      <c r="AS68" s="300">
        <v>1</v>
      </c>
      <c r="AT68" s="300">
        <v>1</v>
      </c>
      <c r="AU68" s="300">
        <v>1</v>
      </c>
      <c r="AV68" s="300">
        <v>1</v>
      </c>
      <c r="AW68" s="300">
        <v>1</v>
      </c>
      <c r="AX68" s="300">
        <v>1</v>
      </c>
      <c r="AY68" s="300">
        <v>1</v>
      </c>
      <c r="AZ68" s="300">
        <v>1</v>
      </c>
      <c r="BA68" s="300">
        <v>1</v>
      </c>
      <c r="BB68" s="295">
        <f t="shared" si="34"/>
        <v>23</v>
      </c>
      <c r="BC68" s="302">
        <v>1</v>
      </c>
      <c r="BD68" s="300">
        <v>1</v>
      </c>
      <c r="BE68" s="300">
        <v>1</v>
      </c>
      <c r="BF68" s="300">
        <v>1</v>
      </c>
      <c r="BG68" s="300">
        <v>1</v>
      </c>
      <c r="BH68" s="300">
        <v>1</v>
      </c>
      <c r="BI68" s="300">
        <v>1</v>
      </c>
      <c r="BJ68" s="300">
        <v>1</v>
      </c>
      <c r="BK68" s="300">
        <v>1</v>
      </c>
      <c r="BL68" s="295">
        <f t="shared" si="35"/>
        <v>7</v>
      </c>
      <c r="BM68" s="300">
        <v>1</v>
      </c>
      <c r="BN68" s="300">
        <v>1</v>
      </c>
      <c r="BO68" s="300">
        <v>1</v>
      </c>
      <c r="BP68" s="300">
        <v>1</v>
      </c>
      <c r="BQ68" s="300">
        <v>1</v>
      </c>
      <c r="BR68" s="300">
        <v>1</v>
      </c>
      <c r="BS68" s="293">
        <v>1</v>
      </c>
      <c r="BT68" s="293">
        <v>0.33333333333333331</v>
      </c>
      <c r="BU68" s="300">
        <v>0</v>
      </c>
      <c r="BV68" s="300">
        <v>0</v>
      </c>
      <c r="BW68" s="284">
        <f t="shared" si="36"/>
        <v>6.333333333333333</v>
      </c>
      <c r="BX68" s="285">
        <f t="shared" si="37"/>
        <v>2</v>
      </c>
      <c r="BY68" s="285">
        <f t="shared" si="38"/>
        <v>6</v>
      </c>
      <c r="BZ68" s="285">
        <f t="shared" si="39"/>
        <v>8</v>
      </c>
      <c r="CA68" s="286">
        <f t="shared" si="40"/>
        <v>94.117647058823536</v>
      </c>
      <c r="CB68" s="285">
        <f t="shared" si="41"/>
        <v>3</v>
      </c>
      <c r="CC68" s="285">
        <f t="shared" si="42"/>
        <v>2</v>
      </c>
      <c r="CD68" s="285">
        <f t="shared" si="43"/>
        <v>3</v>
      </c>
      <c r="CE68" s="285">
        <f t="shared" si="44"/>
        <v>5</v>
      </c>
      <c r="CF68" s="285">
        <f t="shared" si="45"/>
        <v>5</v>
      </c>
      <c r="CG68" s="285">
        <f t="shared" si="46"/>
        <v>5</v>
      </c>
      <c r="CH68" s="286">
        <f t="shared" si="47"/>
        <v>92</v>
      </c>
      <c r="CI68" s="285">
        <f t="shared" si="48"/>
        <v>4</v>
      </c>
      <c r="CJ68" s="285">
        <f t="shared" si="49"/>
        <v>3</v>
      </c>
      <c r="CK68" s="286">
        <f t="shared" si="50"/>
        <v>100</v>
      </c>
      <c r="CL68" s="285">
        <f t="shared" si="51"/>
        <v>6.333333333333333</v>
      </c>
      <c r="CM68" s="286">
        <f t="shared" si="52"/>
        <v>70.370370370370367</v>
      </c>
      <c r="CN68" s="287">
        <f t="shared" si="53"/>
        <v>89.122004357298479</v>
      </c>
      <c r="CO68" s="305">
        <f t="shared" si="54"/>
        <v>100</v>
      </c>
      <c r="CP68" s="231">
        <f t="shared" si="55"/>
        <v>85.714285714285708</v>
      </c>
      <c r="CQ68" s="231">
        <f t="shared" si="56"/>
        <v>100</v>
      </c>
      <c r="CR68" s="231"/>
      <c r="CS68" s="231"/>
      <c r="CT68" s="231">
        <f t="shared" si="57"/>
        <v>100</v>
      </c>
      <c r="CU68" s="231">
        <f t="shared" si="58"/>
        <v>100</v>
      </c>
      <c r="CV68" s="231">
        <f t="shared" si="59"/>
        <v>75</v>
      </c>
      <c r="CW68" s="231">
        <f t="shared" si="60"/>
        <v>83.333333333333343</v>
      </c>
      <c r="CX68" s="231">
        <f t="shared" si="61"/>
        <v>100</v>
      </c>
      <c r="CY68" s="231">
        <f t="shared" si="62"/>
        <v>100</v>
      </c>
      <c r="CZ68" s="231"/>
      <c r="DA68" s="231"/>
      <c r="DB68" s="231"/>
      <c r="DC68" s="231">
        <f t="shared" si="63"/>
        <v>100</v>
      </c>
      <c r="DD68" s="231">
        <f t="shared" si="64"/>
        <v>100</v>
      </c>
      <c r="DE68" s="231"/>
      <c r="DF68" s="231"/>
      <c r="DG68" s="231"/>
      <c r="DH68" s="231"/>
      <c r="DI68" s="231"/>
      <c r="DJ68" s="231"/>
      <c r="DK68" s="306">
        <f t="shared" si="65"/>
        <v>70.370370370370367</v>
      </c>
    </row>
    <row r="69" spans="1:126" s="304" customFormat="1" ht="53" customHeight="1">
      <c r="A69" s="299">
        <v>26</v>
      </c>
      <c r="B69" s="33">
        <v>27</v>
      </c>
      <c r="C69" s="124" t="s">
        <v>264</v>
      </c>
      <c r="D69" s="39" t="s">
        <v>156</v>
      </c>
      <c r="E69" s="33">
        <v>1</v>
      </c>
      <c r="F69" s="33">
        <v>1</v>
      </c>
      <c r="G69" s="300">
        <v>1</v>
      </c>
      <c r="H69" s="300">
        <v>1</v>
      </c>
      <c r="I69" s="300">
        <v>1</v>
      </c>
      <c r="J69" s="300">
        <v>1</v>
      </c>
      <c r="K69" s="300">
        <v>1</v>
      </c>
      <c r="L69" s="300">
        <v>1</v>
      </c>
      <c r="M69" s="300">
        <v>0.66666666666666663</v>
      </c>
      <c r="N69" s="300">
        <v>1</v>
      </c>
      <c r="O69" s="300">
        <v>1</v>
      </c>
      <c r="P69" s="300">
        <v>1</v>
      </c>
      <c r="Q69" s="300">
        <v>1</v>
      </c>
      <c r="R69" s="300">
        <v>1</v>
      </c>
      <c r="S69" s="300">
        <v>1</v>
      </c>
      <c r="T69" s="300">
        <v>1</v>
      </c>
      <c r="U69" s="300">
        <v>1</v>
      </c>
      <c r="V69" s="300">
        <v>1</v>
      </c>
      <c r="W69" s="294">
        <f t="shared" si="33"/>
        <v>16.666666666666668</v>
      </c>
      <c r="X69" s="300">
        <v>1</v>
      </c>
      <c r="Y69" s="300">
        <v>1</v>
      </c>
      <c r="Z69" s="300">
        <v>1</v>
      </c>
      <c r="AA69" s="300">
        <v>1</v>
      </c>
      <c r="AB69" s="300">
        <v>1</v>
      </c>
      <c r="AC69" s="300">
        <v>1</v>
      </c>
      <c r="AD69" s="300">
        <v>1</v>
      </c>
      <c r="AE69" s="300">
        <v>1</v>
      </c>
      <c r="AF69" s="300">
        <v>0.66666666666666663</v>
      </c>
      <c r="AG69" s="300">
        <v>1</v>
      </c>
      <c r="AH69" s="300">
        <v>1</v>
      </c>
      <c r="AI69" s="300">
        <v>1</v>
      </c>
      <c r="AJ69" s="300">
        <v>1</v>
      </c>
      <c r="AK69" s="300">
        <v>1</v>
      </c>
      <c r="AL69" s="300">
        <v>1</v>
      </c>
      <c r="AM69" s="300">
        <v>1</v>
      </c>
      <c r="AN69" s="300">
        <v>1</v>
      </c>
      <c r="AO69" s="300">
        <v>1</v>
      </c>
      <c r="AP69" s="300">
        <v>1</v>
      </c>
      <c r="AQ69" s="300">
        <v>1</v>
      </c>
      <c r="AR69" s="300">
        <v>1</v>
      </c>
      <c r="AS69" s="300">
        <v>1</v>
      </c>
      <c r="AT69" s="300">
        <v>1</v>
      </c>
      <c r="AU69" s="300">
        <v>1</v>
      </c>
      <c r="AV69" s="300">
        <v>1</v>
      </c>
      <c r="AW69" s="300">
        <v>1</v>
      </c>
      <c r="AX69" s="300">
        <v>1</v>
      </c>
      <c r="AY69" s="300">
        <v>1</v>
      </c>
      <c r="AZ69" s="300">
        <v>1</v>
      </c>
      <c r="BA69" s="300">
        <v>1</v>
      </c>
      <c r="BB69" s="295">
        <f t="shared" si="34"/>
        <v>24.666666666666664</v>
      </c>
      <c r="BC69" s="302">
        <v>1</v>
      </c>
      <c r="BD69" s="300">
        <v>1</v>
      </c>
      <c r="BE69" s="300">
        <v>1</v>
      </c>
      <c r="BF69" s="300">
        <v>1</v>
      </c>
      <c r="BG69" s="300">
        <v>1</v>
      </c>
      <c r="BH69" s="300">
        <v>1</v>
      </c>
      <c r="BI69" s="300">
        <v>1</v>
      </c>
      <c r="BJ69" s="300">
        <v>1</v>
      </c>
      <c r="BK69" s="300">
        <v>1</v>
      </c>
      <c r="BL69" s="295">
        <f t="shared" si="35"/>
        <v>7</v>
      </c>
      <c r="BM69" s="300">
        <v>1</v>
      </c>
      <c r="BN69" s="300">
        <v>1</v>
      </c>
      <c r="BO69" s="300">
        <v>1</v>
      </c>
      <c r="BP69" s="300">
        <v>1</v>
      </c>
      <c r="BQ69" s="300">
        <v>1</v>
      </c>
      <c r="BR69" s="300">
        <v>1</v>
      </c>
      <c r="BS69" s="293">
        <v>1</v>
      </c>
      <c r="BT69" s="293">
        <v>1</v>
      </c>
      <c r="BU69" s="300">
        <v>1</v>
      </c>
      <c r="BV69" s="300">
        <v>1</v>
      </c>
      <c r="BW69" s="284">
        <f t="shared" si="36"/>
        <v>9</v>
      </c>
      <c r="BX69" s="285">
        <f t="shared" si="37"/>
        <v>2</v>
      </c>
      <c r="BY69" s="285">
        <f t="shared" si="38"/>
        <v>6.666666666666667</v>
      </c>
      <c r="BZ69" s="285">
        <f t="shared" si="39"/>
        <v>8</v>
      </c>
      <c r="CA69" s="286">
        <f t="shared" si="40"/>
        <v>98.039215686274517</v>
      </c>
      <c r="CB69" s="285">
        <f t="shared" si="41"/>
        <v>3</v>
      </c>
      <c r="CC69" s="285">
        <f t="shared" si="42"/>
        <v>2</v>
      </c>
      <c r="CD69" s="285">
        <f t="shared" si="43"/>
        <v>3.6666666666666665</v>
      </c>
      <c r="CE69" s="285">
        <f t="shared" si="44"/>
        <v>6</v>
      </c>
      <c r="CF69" s="285">
        <f t="shared" si="45"/>
        <v>5</v>
      </c>
      <c r="CG69" s="285">
        <f t="shared" si="46"/>
        <v>5</v>
      </c>
      <c r="CH69" s="286">
        <f t="shared" si="47"/>
        <v>98.666666666666657</v>
      </c>
      <c r="CI69" s="285">
        <f t="shared" si="48"/>
        <v>4</v>
      </c>
      <c r="CJ69" s="285">
        <f t="shared" si="49"/>
        <v>3</v>
      </c>
      <c r="CK69" s="286">
        <f t="shared" si="50"/>
        <v>100</v>
      </c>
      <c r="CL69" s="285">
        <f t="shared" si="51"/>
        <v>9</v>
      </c>
      <c r="CM69" s="286">
        <f t="shared" si="52"/>
        <v>100</v>
      </c>
      <c r="CN69" s="287">
        <f t="shared" si="53"/>
        <v>99.17647058823529</v>
      </c>
      <c r="CO69" s="305">
        <f t="shared" si="54"/>
        <v>100</v>
      </c>
      <c r="CP69" s="231">
        <f t="shared" si="55"/>
        <v>95.238095238095241</v>
      </c>
      <c r="CQ69" s="231">
        <f t="shared" si="56"/>
        <v>100</v>
      </c>
      <c r="CR69" s="231"/>
      <c r="CS69" s="231"/>
      <c r="CT69" s="231">
        <f t="shared" si="57"/>
        <v>100</v>
      </c>
      <c r="CU69" s="231">
        <f t="shared" si="58"/>
        <v>100</v>
      </c>
      <c r="CV69" s="231">
        <f t="shared" si="59"/>
        <v>91.666666666666657</v>
      </c>
      <c r="CW69" s="231">
        <f t="shared" si="60"/>
        <v>100</v>
      </c>
      <c r="CX69" s="231">
        <f t="shared" si="61"/>
        <v>100</v>
      </c>
      <c r="CY69" s="231">
        <f t="shared" si="62"/>
        <v>100</v>
      </c>
      <c r="CZ69" s="231"/>
      <c r="DA69" s="231"/>
      <c r="DB69" s="231"/>
      <c r="DC69" s="231">
        <f t="shared" si="63"/>
        <v>100</v>
      </c>
      <c r="DD69" s="231">
        <f t="shared" si="64"/>
        <v>100</v>
      </c>
      <c r="DE69" s="231"/>
      <c r="DF69" s="231"/>
      <c r="DG69" s="231"/>
      <c r="DH69" s="231"/>
      <c r="DI69" s="231"/>
      <c r="DJ69" s="231"/>
      <c r="DK69" s="306">
        <f t="shared" si="65"/>
        <v>100</v>
      </c>
    </row>
    <row r="70" spans="1:126" s="304" customFormat="1" ht="53" customHeight="1">
      <c r="A70" s="299">
        <v>8</v>
      </c>
      <c r="B70" s="190">
        <v>8</v>
      </c>
      <c r="C70" s="120" t="s">
        <v>374</v>
      </c>
      <c r="D70" s="123" t="s">
        <v>413</v>
      </c>
      <c r="E70" s="33">
        <v>1</v>
      </c>
      <c r="F70" s="33">
        <v>1</v>
      </c>
      <c r="G70" s="300">
        <v>1</v>
      </c>
      <c r="H70" s="300">
        <v>1</v>
      </c>
      <c r="I70" s="300">
        <v>1</v>
      </c>
      <c r="J70" s="300">
        <v>1</v>
      </c>
      <c r="K70" s="300">
        <v>1</v>
      </c>
      <c r="L70" s="300">
        <v>1</v>
      </c>
      <c r="M70" s="300">
        <v>1</v>
      </c>
      <c r="N70" s="300">
        <v>1</v>
      </c>
      <c r="O70" s="300">
        <v>1</v>
      </c>
      <c r="P70" s="300">
        <v>1</v>
      </c>
      <c r="Q70" s="300">
        <v>1</v>
      </c>
      <c r="R70" s="300">
        <v>1</v>
      </c>
      <c r="S70" s="300">
        <v>1</v>
      </c>
      <c r="T70" s="300">
        <v>1</v>
      </c>
      <c r="U70" s="300">
        <v>1</v>
      </c>
      <c r="V70" s="300">
        <v>1</v>
      </c>
      <c r="W70" s="294">
        <f t="shared" si="33"/>
        <v>17</v>
      </c>
      <c r="X70" s="300">
        <v>1</v>
      </c>
      <c r="Y70" s="300">
        <v>1</v>
      </c>
      <c r="Z70" s="300">
        <v>1</v>
      </c>
      <c r="AA70" s="300">
        <v>1</v>
      </c>
      <c r="AB70" s="300">
        <v>0.66666666666666663</v>
      </c>
      <c r="AC70" s="300">
        <v>0.66666666666666663</v>
      </c>
      <c r="AD70" s="300">
        <v>1</v>
      </c>
      <c r="AE70" s="300">
        <v>1</v>
      </c>
      <c r="AF70" s="300">
        <v>1</v>
      </c>
      <c r="AG70" s="300">
        <v>0.33333333333333331</v>
      </c>
      <c r="AH70" s="300">
        <v>0</v>
      </c>
      <c r="AI70" s="300">
        <v>1</v>
      </c>
      <c r="AJ70" s="300">
        <v>1</v>
      </c>
      <c r="AK70" s="300">
        <v>1</v>
      </c>
      <c r="AL70" s="300">
        <v>1</v>
      </c>
      <c r="AM70" s="300">
        <v>1</v>
      </c>
      <c r="AN70" s="300">
        <v>1</v>
      </c>
      <c r="AO70" s="300">
        <v>0</v>
      </c>
      <c r="AP70" s="300">
        <v>1</v>
      </c>
      <c r="AQ70" s="300">
        <v>1</v>
      </c>
      <c r="AR70" s="300">
        <v>1</v>
      </c>
      <c r="AS70" s="300">
        <v>1</v>
      </c>
      <c r="AT70" s="300">
        <v>0.33333333333333331</v>
      </c>
      <c r="AU70" s="300">
        <v>0</v>
      </c>
      <c r="AV70" s="300">
        <v>1</v>
      </c>
      <c r="AW70" s="300">
        <v>1</v>
      </c>
      <c r="AX70" s="300">
        <v>1</v>
      </c>
      <c r="AY70" s="300">
        <v>1</v>
      </c>
      <c r="AZ70" s="300">
        <v>0.66666666666666663</v>
      </c>
      <c r="BA70" s="300">
        <v>0.66666666666666663</v>
      </c>
      <c r="BB70" s="295">
        <f t="shared" si="34"/>
        <v>19.333333333333332</v>
      </c>
      <c r="BC70" s="302">
        <v>1</v>
      </c>
      <c r="BD70" s="300">
        <v>1</v>
      </c>
      <c r="BE70" s="300">
        <v>1</v>
      </c>
      <c r="BF70" s="300">
        <v>0.66666666666666663</v>
      </c>
      <c r="BG70" s="300">
        <v>1</v>
      </c>
      <c r="BH70" s="300">
        <v>1</v>
      </c>
      <c r="BI70" s="300">
        <v>1</v>
      </c>
      <c r="BJ70" s="300">
        <v>0.66666666666666663</v>
      </c>
      <c r="BK70" s="300">
        <v>1</v>
      </c>
      <c r="BL70" s="295">
        <f t="shared" si="35"/>
        <v>6.333333333333333</v>
      </c>
      <c r="BM70" s="300">
        <v>1</v>
      </c>
      <c r="BN70" s="300">
        <v>1</v>
      </c>
      <c r="BO70" s="300">
        <v>1</v>
      </c>
      <c r="BP70" s="300">
        <v>1</v>
      </c>
      <c r="BQ70" s="300">
        <v>0.66666666666666663</v>
      </c>
      <c r="BR70" s="300">
        <v>0.66666666666666663</v>
      </c>
      <c r="BS70" s="293">
        <v>0.66666666666666663</v>
      </c>
      <c r="BT70" s="293">
        <v>1</v>
      </c>
      <c r="BU70" s="300">
        <v>1</v>
      </c>
      <c r="BV70" s="300">
        <v>1</v>
      </c>
      <c r="BW70" s="284">
        <f t="shared" si="36"/>
        <v>8</v>
      </c>
      <c r="BX70" s="285">
        <f t="shared" si="37"/>
        <v>2</v>
      </c>
      <c r="BY70" s="285">
        <f t="shared" si="38"/>
        <v>7</v>
      </c>
      <c r="BZ70" s="285">
        <f t="shared" si="39"/>
        <v>8</v>
      </c>
      <c r="CA70" s="286">
        <f t="shared" si="40"/>
        <v>100</v>
      </c>
      <c r="CB70" s="285">
        <f t="shared" si="41"/>
        <v>3</v>
      </c>
      <c r="CC70" s="285">
        <f t="shared" si="42"/>
        <v>1.3333333333333333</v>
      </c>
      <c r="CD70" s="285">
        <f t="shared" si="43"/>
        <v>2.3333333333333335</v>
      </c>
      <c r="CE70" s="285">
        <f t="shared" si="44"/>
        <v>5</v>
      </c>
      <c r="CF70" s="285">
        <f t="shared" si="45"/>
        <v>3.3333333333333335</v>
      </c>
      <c r="CG70" s="285">
        <f t="shared" si="46"/>
        <v>4.333333333333333</v>
      </c>
      <c r="CH70" s="286">
        <f t="shared" si="47"/>
        <v>77.333333333333329</v>
      </c>
      <c r="CI70" s="285">
        <f t="shared" si="48"/>
        <v>3.6666666666666665</v>
      </c>
      <c r="CJ70" s="285">
        <f t="shared" si="49"/>
        <v>2.6666666666666665</v>
      </c>
      <c r="CK70" s="286">
        <f t="shared" si="50"/>
        <v>90.476190476190467</v>
      </c>
      <c r="CL70" s="285">
        <f t="shared" si="51"/>
        <v>8</v>
      </c>
      <c r="CM70" s="286">
        <f t="shared" si="52"/>
        <v>88.888888888888886</v>
      </c>
      <c r="CN70" s="287">
        <f t="shared" si="53"/>
        <v>89.174603174603163</v>
      </c>
      <c r="CO70" s="305">
        <f t="shared" si="54"/>
        <v>100</v>
      </c>
      <c r="CP70" s="231">
        <f t="shared" si="55"/>
        <v>100</v>
      </c>
      <c r="CQ70" s="231">
        <f t="shared" si="56"/>
        <v>100</v>
      </c>
      <c r="CR70" s="231"/>
      <c r="CS70" s="231"/>
      <c r="CT70" s="231">
        <f t="shared" si="57"/>
        <v>100</v>
      </c>
      <c r="CU70" s="231">
        <f t="shared" si="58"/>
        <v>66.666666666666657</v>
      </c>
      <c r="CV70" s="231">
        <f t="shared" si="59"/>
        <v>58.333333333333336</v>
      </c>
      <c r="CW70" s="231">
        <f t="shared" si="60"/>
        <v>83.333333333333343</v>
      </c>
      <c r="CX70" s="231">
        <f t="shared" si="61"/>
        <v>66.666666666666671</v>
      </c>
      <c r="CY70" s="231">
        <f t="shared" si="62"/>
        <v>86.666666666666657</v>
      </c>
      <c r="CZ70" s="231"/>
      <c r="DA70" s="231"/>
      <c r="DB70" s="231"/>
      <c r="DC70" s="231">
        <f t="shared" si="63"/>
        <v>91.666666666666657</v>
      </c>
      <c r="DD70" s="231">
        <f t="shared" si="64"/>
        <v>88.888888888888886</v>
      </c>
      <c r="DE70" s="231"/>
      <c r="DF70" s="231"/>
      <c r="DG70" s="231"/>
      <c r="DH70" s="231"/>
      <c r="DI70" s="231"/>
      <c r="DJ70" s="231"/>
      <c r="DK70" s="306">
        <f t="shared" si="65"/>
        <v>88.888888888888886</v>
      </c>
    </row>
    <row r="71" spans="1:126" s="304" customFormat="1" ht="53" customHeight="1">
      <c r="A71" s="299">
        <v>33</v>
      </c>
      <c r="B71" s="33">
        <v>34</v>
      </c>
      <c r="C71" s="120" t="s">
        <v>160</v>
      </c>
      <c r="D71" s="126" t="s">
        <v>159</v>
      </c>
      <c r="E71" s="33">
        <v>1</v>
      </c>
      <c r="F71" s="33">
        <v>1</v>
      </c>
      <c r="G71" s="300">
        <v>1</v>
      </c>
      <c r="H71" s="300">
        <v>1</v>
      </c>
      <c r="I71" s="300">
        <v>1</v>
      </c>
      <c r="J71" s="300">
        <v>0</v>
      </c>
      <c r="K71" s="300">
        <v>1</v>
      </c>
      <c r="L71" s="300">
        <v>0</v>
      </c>
      <c r="M71" s="300">
        <v>1</v>
      </c>
      <c r="N71" s="300">
        <v>1</v>
      </c>
      <c r="O71" s="300">
        <v>1</v>
      </c>
      <c r="P71" s="300">
        <v>1</v>
      </c>
      <c r="Q71" s="300">
        <v>1</v>
      </c>
      <c r="R71" s="300">
        <v>1</v>
      </c>
      <c r="S71" s="300">
        <v>1</v>
      </c>
      <c r="T71" s="300">
        <v>1</v>
      </c>
      <c r="U71" s="300">
        <v>1</v>
      </c>
      <c r="V71" s="300">
        <v>0</v>
      </c>
      <c r="W71" s="294">
        <f>SUM(E71:F71,H71:V71)</f>
        <v>14</v>
      </c>
      <c r="X71" s="300">
        <v>1</v>
      </c>
      <c r="Y71" s="300">
        <v>1</v>
      </c>
      <c r="Z71" s="300">
        <v>1</v>
      </c>
      <c r="AA71" s="300">
        <v>1</v>
      </c>
      <c r="AB71" s="300">
        <v>1</v>
      </c>
      <c r="AC71" s="300">
        <v>0.66666666666666663</v>
      </c>
      <c r="AD71" s="300">
        <v>1</v>
      </c>
      <c r="AE71" s="300">
        <v>1</v>
      </c>
      <c r="AF71" s="300">
        <v>1</v>
      </c>
      <c r="AG71" s="300">
        <v>0</v>
      </c>
      <c r="AH71" s="300">
        <v>0</v>
      </c>
      <c r="AI71" s="300">
        <v>1</v>
      </c>
      <c r="AJ71" s="300">
        <v>1</v>
      </c>
      <c r="AK71" s="300">
        <v>1</v>
      </c>
      <c r="AL71" s="300">
        <v>1</v>
      </c>
      <c r="AM71" s="300">
        <v>1</v>
      </c>
      <c r="AN71" s="300">
        <v>1</v>
      </c>
      <c r="AO71" s="300">
        <v>0</v>
      </c>
      <c r="AP71" s="300">
        <v>1</v>
      </c>
      <c r="AQ71" s="300">
        <v>1</v>
      </c>
      <c r="AR71" s="300">
        <v>1</v>
      </c>
      <c r="AS71" s="300">
        <v>1</v>
      </c>
      <c r="AT71" s="300">
        <v>1</v>
      </c>
      <c r="AU71" s="300">
        <v>0</v>
      </c>
      <c r="AV71" s="300">
        <v>1</v>
      </c>
      <c r="AW71" s="300">
        <v>1</v>
      </c>
      <c r="AX71" s="300">
        <v>1</v>
      </c>
      <c r="AY71" s="300">
        <v>1</v>
      </c>
      <c r="AZ71" s="300">
        <v>0.66666666666666663</v>
      </c>
      <c r="BA71" s="300">
        <v>0</v>
      </c>
      <c r="BB71" s="295">
        <f>SUM(X71:Z71)+SUM(AE71:AH71)+SUM(AJ71:AO71)+SUM(AQ71:AU71)+SUM(AW71:BA71)+SUM(AB71:AC71)</f>
        <v>19.333333333333336</v>
      </c>
      <c r="BC71" s="302">
        <v>0</v>
      </c>
      <c r="BD71" s="300">
        <v>0.66666666666666663</v>
      </c>
      <c r="BE71" s="300">
        <v>0</v>
      </c>
      <c r="BF71" s="300">
        <v>0</v>
      </c>
      <c r="BG71" s="300">
        <v>0</v>
      </c>
      <c r="BH71" s="300">
        <v>1</v>
      </c>
      <c r="BI71" s="300">
        <v>1</v>
      </c>
      <c r="BJ71" s="300">
        <v>1</v>
      </c>
      <c r="BK71" s="300">
        <v>1</v>
      </c>
      <c r="BL71" s="295">
        <f>SUM(BD71:BG71)+SUM(BI71:BK71)</f>
        <v>3.6666666666666665</v>
      </c>
      <c r="BM71" s="300">
        <v>1</v>
      </c>
      <c r="BN71" s="300">
        <v>1</v>
      </c>
      <c r="BO71" s="300">
        <v>1</v>
      </c>
      <c r="BP71" s="300">
        <v>1</v>
      </c>
      <c r="BQ71" s="300">
        <v>1</v>
      </c>
      <c r="BR71" s="300">
        <v>1</v>
      </c>
      <c r="BS71" s="293">
        <v>1</v>
      </c>
      <c r="BT71" s="293">
        <v>1</v>
      </c>
      <c r="BU71" s="300">
        <v>1</v>
      </c>
      <c r="BV71" s="300">
        <v>1</v>
      </c>
      <c r="BW71" s="284">
        <f>SUM(BM71:BN71)+SUM(BP71:BV71)</f>
        <v>9</v>
      </c>
      <c r="BX71" s="285">
        <f t="shared" si="37"/>
        <v>2</v>
      </c>
      <c r="BY71" s="285">
        <f t="shared" si="38"/>
        <v>5</v>
      </c>
      <c r="BZ71" s="285">
        <f t="shared" si="39"/>
        <v>7</v>
      </c>
      <c r="CA71" s="286">
        <f>SUM(BX71:BZ71)*100/17</f>
        <v>82.352941176470594</v>
      </c>
      <c r="CB71" s="285">
        <f t="shared" si="41"/>
        <v>3</v>
      </c>
      <c r="CC71" s="285">
        <f t="shared" si="42"/>
        <v>1.6666666666666665</v>
      </c>
      <c r="CD71" s="285">
        <f t="shared" si="43"/>
        <v>2</v>
      </c>
      <c r="CE71" s="285">
        <f t="shared" si="44"/>
        <v>5</v>
      </c>
      <c r="CF71" s="285">
        <f t="shared" si="45"/>
        <v>4</v>
      </c>
      <c r="CG71" s="285">
        <f t="shared" si="46"/>
        <v>3.6666666666666665</v>
      </c>
      <c r="CH71" s="286">
        <f>SUM(CB71:CG71)*100/25</f>
        <v>77.333333333333329</v>
      </c>
      <c r="CI71" s="285">
        <f t="shared" si="48"/>
        <v>0.66666666666666663</v>
      </c>
      <c r="CJ71" s="285">
        <f t="shared" si="49"/>
        <v>3</v>
      </c>
      <c r="CK71" s="286">
        <f>SUM(CI71:CJ71)*100/7</f>
        <v>52.380952380952372</v>
      </c>
      <c r="CL71" s="285">
        <f t="shared" si="51"/>
        <v>9</v>
      </c>
      <c r="CM71" s="286">
        <f>CL71*100/9</f>
        <v>100</v>
      </c>
      <c r="CN71" s="287">
        <f>AVERAGE(CA71,CH71,CK71,CM71)</f>
        <v>78.016806722689068</v>
      </c>
      <c r="CO71" s="305">
        <f t="shared" si="54"/>
        <v>100</v>
      </c>
      <c r="CP71" s="231">
        <f t="shared" si="55"/>
        <v>71.428571428571431</v>
      </c>
      <c r="CQ71" s="231">
        <f t="shared" si="56"/>
        <v>87.5</v>
      </c>
      <c r="CR71" s="231"/>
      <c r="CS71" s="231"/>
      <c r="CT71" s="231">
        <f t="shared" si="57"/>
        <v>100</v>
      </c>
      <c r="CU71" s="231">
        <f t="shared" si="58"/>
        <v>83.333333333333329</v>
      </c>
      <c r="CV71" s="231">
        <f t="shared" si="59"/>
        <v>50</v>
      </c>
      <c r="CW71" s="231">
        <f t="shared" si="60"/>
        <v>83.333333333333343</v>
      </c>
      <c r="CX71" s="231">
        <f t="shared" si="61"/>
        <v>80</v>
      </c>
      <c r="CY71" s="231">
        <f t="shared" si="62"/>
        <v>73.333333333333329</v>
      </c>
      <c r="CZ71" s="231"/>
      <c r="DA71" s="231"/>
      <c r="DB71" s="231"/>
      <c r="DC71" s="231">
        <f t="shared" si="63"/>
        <v>16.666666666666664</v>
      </c>
      <c r="DD71" s="231">
        <f t="shared" si="64"/>
        <v>100</v>
      </c>
      <c r="DE71" s="231"/>
      <c r="DF71" s="231"/>
      <c r="DG71" s="231"/>
      <c r="DH71" s="231"/>
      <c r="DI71" s="231"/>
      <c r="DJ71" s="231"/>
      <c r="DK71" s="306">
        <f t="shared" si="65"/>
        <v>100</v>
      </c>
    </row>
    <row r="72" spans="1:126" s="304" customFormat="1" ht="53" customHeight="1">
      <c r="A72" s="299">
        <v>16</v>
      </c>
      <c r="B72" s="190">
        <v>17</v>
      </c>
      <c r="C72" s="120" t="s">
        <v>375</v>
      </c>
      <c r="D72" s="123" t="s">
        <v>156</v>
      </c>
      <c r="E72" s="33">
        <v>1</v>
      </c>
      <c r="F72" s="33">
        <v>1</v>
      </c>
      <c r="G72" s="300">
        <v>1</v>
      </c>
      <c r="H72" s="300">
        <v>1</v>
      </c>
      <c r="I72" s="300">
        <v>1</v>
      </c>
      <c r="J72" s="300">
        <v>1</v>
      </c>
      <c r="K72" s="300">
        <v>1</v>
      </c>
      <c r="L72" s="300">
        <v>1</v>
      </c>
      <c r="M72" s="300">
        <v>0.66666666666666663</v>
      </c>
      <c r="N72" s="300">
        <v>1</v>
      </c>
      <c r="O72" s="300">
        <v>1</v>
      </c>
      <c r="P72" s="300">
        <v>1</v>
      </c>
      <c r="Q72" s="300">
        <v>1</v>
      </c>
      <c r="R72" s="300">
        <v>1</v>
      </c>
      <c r="S72" s="300">
        <v>1</v>
      </c>
      <c r="T72" s="300">
        <v>1</v>
      </c>
      <c r="U72" s="300">
        <v>1</v>
      </c>
      <c r="V72" s="300">
        <v>1</v>
      </c>
      <c r="W72" s="294">
        <f>SUM(E72:F72,H72:V72)</f>
        <v>16.666666666666668</v>
      </c>
      <c r="X72" s="300">
        <v>1</v>
      </c>
      <c r="Y72" s="300">
        <v>1</v>
      </c>
      <c r="Z72" s="300">
        <v>1</v>
      </c>
      <c r="AA72" s="300">
        <v>1</v>
      </c>
      <c r="AB72" s="300">
        <v>1</v>
      </c>
      <c r="AC72" s="300">
        <v>1</v>
      </c>
      <c r="AD72" s="300">
        <v>1</v>
      </c>
      <c r="AE72" s="300">
        <v>1</v>
      </c>
      <c r="AF72" s="300">
        <v>0</v>
      </c>
      <c r="AG72" s="300">
        <v>0</v>
      </c>
      <c r="AH72" s="300">
        <v>0</v>
      </c>
      <c r="AI72" s="300">
        <v>1</v>
      </c>
      <c r="AJ72" s="300">
        <v>1</v>
      </c>
      <c r="AK72" s="300">
        <v>1</v>
      </c>
      <c r="AL72" s="300">
        <v>1</v>
      </c>
      <c r="AM72" s="300">
        <v>1</v>
      </c>
      <c r="AN72" s="300">
        <v>1</v>
      </c>
      <c r="AO72" s="300">
        <v>1</v>
      </c>
      <c r="AP72" s="300">
        <v>1</v>
      </c>
      <c r="AQ72" s="300">
        <v>1</v>
      </c>
      <c r="AR72" s="300">
        <v>1</v>
      </c>
      <c r="AS72" s="300">
        <v>1</v>
      </c>
      <c r="AT72" s="300">
        <v>1</v>
      </c>
      <c r="AU72" s="300">
        <v>1</v>
      </c>
      <c r="AV72" s="300">
        <v>1</v>
      </c>
      <c r="AW72" s="300">
        <v>1</v>
      </c>
      <c r="AX72" s="300">
        <v>1</v>
      </c>
      <c r="AY72" s="300">
        <v>1</v>
      </c>
      <c r="AZ72" s="300">
        <v>1</v>
      </c>
      <c r="BA72" s="300">
        <v>1</v>
      </c>
      <c r="BB72" s="295">
        <f>SUM(X72:Z72)+SUM(AE72:AH72)+SUM(AJ72:AO72)+SUM(AQ72:AU72)+SUM(AW72:BA72)+SUM(AB72:AC72)</f>
        <v>22</v>
      </c>
      <c r="BC72" s="302">
        <v>1</v>
      </c>
      <c r="BD72" s="300">
        <v>1</v>
      </c>
      <c r="BE72" s="300">
        <v>1</v>
      </c>
      <c r="BF72" s="300">
        <v>1</v>
      </c>
      <c r="BG72" s="300">
        <v>1</v>
      </c>
      <c r="BH72" s="300">
        <v>1</v>
      </c>
      <c r="BI72" s="300">
        <v>1</v>
      </c>
      <c r="BJ72" s="300">
        <v>1</v>
      </c>
      <c r="BK72" s="300">
        <v>1</v>
      </c>
      <c r="BL72" s="295">
        <f>SUM(BD72:BG72)+SUM(BI72:BK72)</f>
        <v>7</v>
      </c>
      <c r="BM72" s="300">
        <v>1</v>
      </c>
      <c r="BN72" s="300">
        <v>1</v>
      </c>
      <c r="BO72" s="300">
        <v>1</v>
      </c>
      <c r="BP72" s="300">
        <v>1</v>
      </c>
      <c r="BQ72" s="300">
        <v>1</v>
      </c>
      <c r="BR72" s="300">
        <v>1</v>
      </c>
      <c r="BS72" s="293">
        <v>1</v>
      </c>
      <c r="BT72" s="293">
        <v>1</v>
      </c>
      <c r="BU72" s="300">
        <v>1</v>
      </c>
      <c r="BV72" s="300">
        <v>1</v>
      </c>
      <c r="BW72" s="284">
        <f>SUM(BM72:BN72)+SUM(BP72:BV72)</f>
        <v>9</v>
      </c>
      <c r="BX72" s="285">
        <f t="shared" si="37"/>
        <v>2</v>
      </c>
      <c r="BY72" s="285">
        <f t="shared" si="38"/>
        <v>6.666666666666667</v>
      </c>
      <c r="BZ72" s="285">
        <f t="shared" si="39"/>
        <v>8</v>
      </c>
      <c r="CA72" s="286">
        <f>SUM(BX72:BZ72)*100/17</f>
        <v>98.039215686274517</v>
      </c>
      <c r="CB72" s="285">
        <f t="shared" si="41"/>
        <v>3</v>
      </c>
      <c r="CC72" s="285">
        <f t="shared" si="42"/>
        <v>2</v>
      </c>
      <c r="CD72" s="285">
        <f t="shared" si="43"/>
        <v>1</v>
      </c>
      <c r="CE72" s="285">
        <f t="shared" si="44"/>
        <v>6</v>
      </c>
      <c r="CF72" s="285">
        <f t="shared" si="45"/>
        <v>5</v>
      </c>
      <c r="CG72" s="285">
        <f t="shared" si="46"/>
        <v>5</v>
      </c>
      <c r="CH72" s="286">
        <f>SUM(CB72:CG72)*100/25</f>
        <v>88</v>
      </c>
      <c r="CI72" s="285">
        <f t="shared" si="48"/>
        <v>4</v>
      </c>
      <c r="CJ72" s="285">
        <f t="shared" si="49"/>
        <v>3</v>
      </c>
      <c r="CK72" s="286">
        <f>SUM(CI72:CJ72)*100/7</f>
        <v>100</v>
      </c>
      <c r="CL72" s="285">
        <f t="shared" si="51"/>
        <v>9</v>
      </c>
      <c r="CM72" s="286">
        <f>CL72*100/9</f>
        <v>100</v>
      </c>
      <c r="CN72" s="287">
        <f>AVERAGE(CA72,CH72,CK72,CM72)</f>
        <v>96.509803921568633</v>
      </c>
      <c r="CO72" s="305">
        <f t="shared" si="54"/>
        <v>100</v>
      </c>
      <c r="CP72" s="231">
        <f t="shared" si="55"/>
        <v>95.238095238095241</v>
      </c>
      <c r="CQ72" s="231">
        <f t="shared" si="56"/>
        <v>100</v>
      </c>
      <c r="CR72" s="231"/>
      <c r="CS72" s="231"/>
      <c r="CT72" s="231">
        <f t="shared" si="57"/>
        <v>100</v>
      </c>
      <c r="CU72" s="231">
        <f t="shared" si="58"/>
        <v>100</v>
      </c>
      <c r="CV72" s="231">
        <f t="shared" si="59"/>
        <v>25</v>
      </c>
      <c r="CW72" s="231">
        <f t="shared" si="60"/>
        <v>100</v>
      </c>
      <c r="CX72" s="231">
        <f t="shared" si="61"/>
        <v>100</v>
      </c>
      <c r="CY72" s="231">
        <f t="shared" si="62"/>
        <v>100</v>
      </c>
      <c r="CZ72" s="231"/>
      <c r="DA72" s="231"/>
      <c r="DB72" s="231"/>
      <c r="DC72" s="231">
        <f t="shared" si="63"/>
        <v>100</v>
      </c>
      <c r="DD72" s="231">
        <f t="shared" si="64"/>
        <v>100</v>
      </c>
      <c r="DE72" s="231"/>
      <c r="DF72" s="231"/>
      <c r="DG72" s="231"/>
      <c r="DH72" s="231"/>
      <c r="DI72" s="231"/>
      <c r="DJ72" s="231"/>
      <c r="DK72" s="306">
        <f t="shared" si="65"/>
        <v>100</v>
      </c>
    </row>
    <row r="73" spans="1:126" s="304" customFormat="1" ht="53" customHeight="1" thickBot="1">
      <c r="A73" s="299">
        <v>50</v>
      </c>
      <c r="B73" s="190">
        <v>51</v>
      </c>
      <c r="C73" s="118" t="s">
        <v>265</v>
      </c>
      <c r="D73" s="123" t="s">
        <v>156</v>
      </c>
      <c r="E73" s="190">
        <v>1</v>
      </c>
      <c r="F73" s="190">
        <v>1</v>
      </c>
      <c r="G73" s="300">
        <v>1</v>
      </c>
      <c r="H73" s="300">
        <v>1</v>
      </c>
      <c r="I73" s="300">
        <v>1</v>
      </c>
      <c r="J73" s="300">
        <v>1</v>
      </c>
      <c r="K73" s="300">
        <v>1</v>
      </c>
      <c r="L73" s="300">
        <v>1</v>
      </c>
      <c r="M73" s="300">
        <v>0.66666666666666663</v>
      </c>
      <c r="N73" s="300">
        <v>1</v>
      </c>
      <c r="O73" s="300">
        <v>1</v>
      </c>
      <c r="P73" s="300">
        <v>1</v>
      </c>
      <c r="Q73" s="300">
        <v>1</v>
      </c>
      <c r="R73" s="300">
        <v>1</v>
      </c>
      <c r="S73" s="300">
        <v>1</v>
      </c>
      <c r="T73" s="300">
        <v>1</v>
      </c>
      <c r="U73" s="300">
        <v>1</v>
      </c>
      <c r="V73" s="300">
        <v>1</v>
      </c>
      <c r="W73" s="294">
        <f>SUM(E73:F73,H73:V73)</f>
        <v>16.666666666666668</v>
      </c>
      <c r="X73" s="300">
        <v>1</v>
      </c>
      <c r="Y73" s="300">
        <v>1</v>
      </c>
      <c r="Z73" s="300">
        <v>1</v>
      </c>
      <c r="AA73" s="300">
        <v>1</v>
      </c>
      <c r="AB73" s="300">
        <v>1</v>
      </c>
      <c r="AC73" s="300">
        <v>1</v>
      </c>
      <c r="AD73" s="300">
        <v>1</v>
      </c>
      <c r="AE73" s="300">
        <v>1</v>
      </c>
      <c r="AF73" s="300">
        <v>1</v>
      </c>
      <c r="AG73" s="300">
        <v>1</v>
      </c>
      <c r="AH73" s="300">
        <v>1</v>
      </c>
      <c r="AI73" s="300">
        <v>1</v>
      </c>
      <c r="AJ73" s="300">
        <v>1</v>
      </c>
      <c r="AK73" s="300">
        <v>1</v>
      </c>
      <c r="AL73" s="300">
        <v>1</v>
      </c>
      <c r="AM73" s="300">
        <v>1</v>
      </c>
      <c r="AN73" s="300">
        <v>1</v>
      </c>
      <c r="AO73" s="300">
        <v>1</v>
      </c>
      <c r="AP73" s="300">
        <v>1</v>
      </c>
      <c r="AQ73" s="300">
        <v>1</v>
      </c>
      <c r="AR73" s="300">
        <v>1</v>
      </c>
      <c r="AS73" s="300">
        <v>1</v>
      </c>
      <c r="AT73" s="300">
        <v>1</v>
      </c>
      <c r="AU73" s="300">
        <v>1</v>
      </c>
      <c r="AV73" s="300">
        <v>1</v>
      </c>
      <c r="AW73" s="300">
        <v>1</v>
      </c>
      <c r="AX73" s="300">
        <v>1</v>
      </c>
      <c r="AY73" s="300">
        <v>1</v>
      </c>
      <c r="AZ73" s="300">
        <v>1</v>
      </c>
      <c r="BA73" s="300">
        <v>1</v>
      </c>
      <c r="BB73" s="295">
        <f>SUM(X73:Z73)+SUM(AE73:AH73)+SUM(AJ73:AO73)+SUM(AQ73:AU73)+SUM(AW73:BA73)+SUM(AB73:AC73)</f>
        <v>25</v>
      </c>
      <c r="BC73" s="302">
        <v>1</v>
      </c>
      <c r="BD73" s="300">
        <v>1</v>
      </c>
      <c r="BE73" s="300">
        <v>1</v>
      </c>
      <c r="BF73" s="300">
        <v>1</v>
      </c>
      <c r="BG73" s="300">
        <v>1</v>
      </c>
      <c r="BH73" s="300">
        <v>1</v>
      </c>
      <c r="BI73" s="300">
        <v>1</v>
      </c>
      <c r="BJ73" s="300">
        <v>1</v>
      </c>
      <c r="BK73" s="300">
        <v>1</v>
      </c>
      <c r="BL73" s="295">
        <f>SUM(BD73:BG73)+SUM(BI73:BK73)</f>
        <v>7</v>
      </c>
      <c r="BM73" s="300">
        <v>1</v>
      </c>
      <c r="BN73" s="300">
        <v>1</v>
      </c>
      <c r="BO73" s="300">
        <v>1</v>
      </c>
      <c r="BP73" s="300">
        <v>1</v>
      </c>
      <c r="BQ73" s="300">
        <v>1</v>
      </c>
      <c r="BR73" s="300">
        <v>1</v>
      </c>
      <c r="BS73" s="376">
        <v>1</v>
      </c>
      <c r="BT73" s="376">
        <v>1</v>
      </c>
      <c r="BU73" s="300">
        <v>1</v>
      </c>
      <c r="BV73" s="300">
        <v>1</v>
      </c>
      <c r="BW73" s="284">
        <f>SUM(BM73:BN73)+SUM(BP73:BV73)</f>
        <v>9</v>
      </c>
      <c r="BX73" s="285">
        <f t="shared" si="37"/>
        <v>2</v>
      </c>
      <c r="BY73" s="285">
        <f t="shared" si="38"/>
        <v>6.666666666666667</v>
      </c>
      <c r="BZ73" s="285">
        <f t="shared" si="39"/>
        <v>8</v>
      </c>
      <c r="CA73" s="286">
        <f>SUM(BX73:BZ73)*100/17</f>
        <v>98.039215686274517</v>
      </c>
      <c r="CB73" s="285">
        <f t="shared" si="41"/>
        <v>3</v>
      </c>
      <c r="CC73" s="285">
        <f t="shared" si="42"/>
        <v>2</v>
      </c>
      <c r="CD73" s="285">
        <f t="shared" si="43"/>
        <v>4</v>
      </c>
      <c r="CE73" s="285">
        <f t="shared" si="44"/>
        <v>6</v>
      </c>
      <c r="CF73" s="285">
        <f t="shared" si="45"/>
        <v>5</v>
      </c>
      <c r="CG73" s="285">
        <f t="shared" si="46"/>
        <v>5</v>
      </c>
      <c r="CH73" s="286">
        <f>SUM(CB73:CG73)*100/25</f>
        <v>100</v>
      </c>
      <c r="CI73" s="285">
        <f t="shared" si="48"/>
        <v>4</v>
      </c>
      <c r="CJ73" s="285">
        <f t="shared" si="49"/>
        <v>3</v>
      </c>
      <c r="CK73" s="286">
        <f>SUM(CI73:CJ73)*100/7</f>
        <v>100</v>
      </c>
      <c r="CL73" s="285">
        <f t="shared" si="51"/>
        <v>9</v>
      </c>
      <c r="CM73" s="286">
        <f>CL73*100/9</f>
        <v>100</v>
      </c>
      <c r="CN73" s="287">
        <f>AVERAGE(CA73,CH73,CK73,CM73)</f>
        <v>99.509803921568633</v>
      </c>
      <c r="CO73" s="307">
        <f t="shared" si="54"/>
        <v>100</v>
      </c>
      <c r="CP73" s="308">
        <f t="shared" si="55"/>
        <v>95.238095238095241</v>
      </c>
      <c r="CQ73" s="308">
        <f t="shared" si="56"/>
        <v>100</v>
      </c>
      <c r="CR73" s="308"/>
      <c r="CS73" s="308"/>
      <c r="CT73" s="308">
        <f t="shared" si="57"/>
        <v>100</v>
      </c>
      <c r="CU73" s="308">
        <f t="shared" si="58"/>
        <v>100</v>
      </c>
      <c r="CV73" s="308">
        <f t="shared" si="59"/>
        <v>100</v>
      </c>
      <c r="CW73" s="308">
        <f t="shared" si="60"/>
        <v>100</v>
      </c>
      <c r="CX73" s="308">
        <f t="shared" si="61"/>
        <v>100</v>
      </c>
      <c r="CY73" s="308">
        <f t="shared" si="62"/>
        <v>100</v>
      </c>
      <c r="CZ73" s="308"/>
      <c r="DA73" s="308"/>
      <c r="DB73" s="308"/>
      <c r="DC73" s="308">
        <f t="shared" si="63"/>
        <v>100</v>
      </c>
      <c r="DD73" s="308">
        <f t="shared" si="64"/>
        <v>100</v>
      </c>
      <c r="DE73" s="308"/>
      <c r="DF73" s="308"/>
      <c r="DG73" s="308"/>
      <c r="DH73" s="308"/>
      <c r="DI73" s="308"/>
      <c r="DJ73" s="308"/>
      <c r="DK73" s="309">
        <f t="shared" si="65"/>
        <v>100</v>
      </c>
    </row>
    <row r="74" spans="1:126"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</row>
    <row r="75" spans="1:126"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</row>
    <row r="76" spans="1:126"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</row>
    <row r="77" spans="1:126">
      <c r="CL77"/>
      <c r="CM77"/>
      <c r="CN77" s="384">
        <f>AVERAGE(CN7:CN73)</f>
        <v>86.434726461065367</v>
      </c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</row>
    <row r="78" spans="1:126"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</row>
    <row r="79" spans="1:126"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</row>
    <row r="80" spans="1:126"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</row>
    <row r="81" spans="90:126"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</row>
    <row r="82" spans="90:126"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</row>
    <row r="83" spans="90:126"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90:126"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90:126"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</sheetData>
  <autoFilter ref="A6:CQ73" xr:uid="{6EAB9773-A5CF-2A40-9C65-C23170A43DEA}"/>
  <mergeCells count="92">
    <mergeCell ref="CO1:DK2"/>
    <mergeCell ref="BW1:BW5"/>
    <mergeCell ref="AD1:AH1"/>
    <mergeCell ref="AV1:BA1"/>
    <mergeCell ref="BH1:BK1"/>
    <mergeCell ref="AI1:AO1"/>
    <mergeCell ref="BM1:BV1"/>
    <mergeCell ref="AP1:AU1"/>
    <mergeCell ref="BX1:CM1"/>
    <mergeCell ref="CC4:CC5"/>
    <mergeCell ref="CD4:CD5"/>
    <mergeCell ref="CE4:CE5"/>
    <mergeCell ref="CF4:CF5"/>
    <mergeCell ref="CI4:CI5"/>
    <mergeCell ref="AJ2:AO2"/>
    <mergeCell ref="BX4:BX5"/>
    <mergeCell ref="AE2:AH2"/>
    <mergeCell ref="CB3:CH3"/>
    <mergeCell ref="CA4:CA5"/>
    <mergeCell ref="CB4:CB5"/>
    <mergeCell ref="CG4:CG5"/>
    <mergeCell ref="BZ4:BZ5"/>
    <mergeCell ref="CH4:CH5"/>
    <mergeCell ref="BX3:CA3"/>
    <mergeCell ref="AW3:BA3"/>
    <mergeCell ref="BD3:BG3"/>
    <mergeCell ref="AE3:AH3"/>
    <mergeCell ref="AJ3:AO3"/>
    <mergeCell ref="AE4:AH4"/>
    <mergeCell ref="AJ4:AO4"/>
    <mergeCell ref="BD2:BG2"/>
    <mergeCell ref="BI2:BK2"/>
    <mergeCell ref="BC1:BG1"/>
    <mergeCell ref="AQ3:AU3"/>
    <mergeCell ref="BN2:BO2"/>
    <mergeCell ref="BP2:BT2"/>
    <mergeCell ref="BY4:BY5"/>
    <mergeCell ref="BI3:BK3"/>
    <mergeCell ref="BP3:BT3"/>
    <mergeCell ref="AQ4:AU4"/>
    <mergeCell ref="AW4:BA4"/>
    <mergeCell ref="BD4:BG4"/>
    <mergeCell ref="BI4:BK4"/>
    <mergeCell ref="BP4:BT4"/>
    <mergeCell ref="BB1:BB5"/>
    <mergeCell ref="BL1:BL5"/>
    <mergeCell ref="AQ2:AU2"/>
    <mergeCell ref="AW2:BA2"/>
    <mergeCell ref="Y4:Z4"/>
    <mergeCell ref="AB4:AC4"/>
    <mergeCell ref="AB2:AC2"/>
    <mergeCell ref="AB3:AC3"/>
    <mergeCell ref="X1:Z1"/>
    <mergeCell ref="Y3:Z3"/>
    <mergeCell ref="Y2:Z2"/>
    <mergeCell ref="AA1:AC1"/>
    <mergeCell ref="E1:F1"/>
    <mergeCell ref="W1:W5"/>
    <mergeCell ref="O1:V1"/>
    <mergeCell ref="O4:V4"/>
    <mergeCell ref="O3:V3"/>
    <mergeCell ref="O2:V2"/>
    <mergeCell ref="G1:N1"/>
    <mergeCell ref="H2:N2"/>
    <mergeCell ref="H3:N3"/>
    <mergeCell ref="H4:N4"/>
    <mergeCell ref="DK4:DK5"/>
    <mergeCell ref="CO3:CQ3"/>
    <mergeCell ref="CO4:CO5"/>
    <mergeCell ref="CP4:CP5"/>
    <mergeCell ref="CQ4:CQ5"/>
    <mergeCell ref="DC3:DD3"/>
    <mergeCell ref="DC4:DC5"/>
    <mergeCell ref="DD4:DD5"/>
    <mergeCell ref="CT3:CY3"/>
    <mergeCell ref="CT4:CT5"/>
    <mergeCell ref="CU4:CU5"/>
    <mergeCell ref="CV4:CV5"/>
    <mergeCell ref="CW4:CW5"/>
    <mergeCell ref="CX4:CX5"/>
    <mergeCell ref="CY4:CY5"/>
    <mergeCell ref="CN1:CN5"/>
    <mergeCell ref="CI3:CK3"/>
    <mergeCell ref="CM3:CM5"/>
    <mergeCell ref="CL4:CL5"/>
    <mergeCell ref="CJ4:CJ5"/>
    <mergeCell ref="CK4:CK5"/>
    <mergeCell ref="B1:D1"/>
    <mergeCell ref="B2:D2"/>
    <mergeCell ref="B3:D3"/>
    <mergeCell ref="B4:D4"/>
    <mergeCell ref="B5:D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6"/>
  <sheetViews>
    <sheetView zoomScale="25" zoomScaleNormal="25" zoomScalePageLayoutView="25" workbookViewId="0">
      <selection activeCell="L10" sqref="L10"/>
    </sheetView>
  </sheetViews>
  <sheetFormatPr baseColWidth="10" defaultRowHeight="16"/>
  <cols>
    <col min="1" max="16384" width="10.83203125" style="28"/>
  </cols>
  <sheetData>
    <row r="1" spans="1:4" ht="17" thickBot="1"/>
    <row r="2" spans="1:4" ht="17" thickBot="1">
      <c r="A2" s="717" t="s">
        <v>432</v>
      </c>
      <c r="B2" s="718"/>
      <c r="C2" s="718"/>
      <c r="D2" s="719"/>
    </row>
    <row r="3" spans="1:4" ht="27">
      <c r="A3" s="78" t="s">
        <v>397</v>
      </c>
      <c r="B3" s="314" t="s">
        <v>391</v>
      </c>
      <c r="C3" s="319">
        <v>37</v>
      </c>
      <c r="D3" s="320">
        <f>C3/67</f>
        <v>0.55223880597014929</v>
      </c>
    </row>
    <row r="4" spans="1:4" ht="27">
      <c r="A4" s="78"/>
      <c r="B4" s="74" t="s">
        <v>392</v>
      </c>
      <c r="C4" s="4">
        <v>18</v>
      </c>
      <c r="D4" s="25">
        <v>0.18</v>
      </c>
    </row>
    <row r="5" spans="1:4" ht="41" thickBot="1">
      <c r="A5" s="79"/>
      <c r="B5" s="74" t="s">
        <v>429</v>
      </c>
      <c r="C5" s="4">
        <v>12</v>
      </c>
      <c r="D5" s="25">
        <f>C5/67</f>
        <v>0.17910447761194029</v>
      </c>
    </row>
    <row r="6" spans="1:4">
      <c r="C6" s="28">
        <f>SUM(C3:C5)</f>
        <v>67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9"/>
  <sheetViews>
    <sheetView zoomScale="25" zoomScaleNormal="25" zoomScalePageLayoutView="25" workbookViewId="0">
      <selection sqref="A1:F1"/>
    </sheetView>
  </sheetViews>
  <sheetFormatPr baseColWidth="10" defaultRowHeight="16"/>
  <cols>
    <col min="1" max="1" width="10.83203125" style="31"/>
    <col min="2" max="2" width="37.6640625" style="31" customWidth="1"/>
    <col min="3" max="3" width="10.83203125" style="31"/>
    <col min="4" max="4" width="11.5" style="31" bestFit="1" customWidth="1"/>
    <col min="5" max="16384" width="10.83203125" style="31"/>
  </cols>
  <sheetData>
    <row r="1" spans="1:6" ht="75">
      <c r="A1" s="191"/>
      <c r="B1" s="147" t="s">
        <v>220</v>
      </c>
      <c r="C1" s="147" t="s">
        <v>81</v>
      </c>
      <c r="D1" s="192" t="s">
        <v>412</v>
      </c>
      <c r="E1" s="192" t="s">
        <v>200</v>
      </c>
      <c r="F1" s="192" t="s">
        <v>10</v>
      </c>
    </row>
    <row r="2" spans="1:6">
      <c r="A2" s="115">
        <v>1</v>
      </c>
      <c r="B2" s="193" t="s">
        <v>314</v>
      </c>
      <c r="C2" s="38" t="s">
        <v>315</v>
      </c>
      <c r="D2" s="143">
        <v>100</v>
      </c>
      <c r="E2" s="32">
        <v>100</v>
      </c>
      <c r="F2" s="32">
        <v>100</v>
      </c>
    </row>
    <row r="3" spans="1:6">
      <c r="A3" s="115">
        <v>13</v>
      </c>
      <c r="B3" s="193" t="s">
        <v>324</v>
      </c>
      <c r="C3" s="38" t="s">
        <v>175</v>
      </c>
      <c r="D3" s="143">
        <v>100</v>
      </c>
      <c r="E3" s="32">
        <v>100</v>
      </c>
      <c r="F3" s="32">
        <v>100</v>
      </c>
    </row>
    <row r="4" spans="1:6">
      <c r="A4" s="115">
        <v>16</v>
      </c>
      <c r="B4" s="194" t="s">
        <v>375</v>
      </c>
      <c r="C4" s="123" t="s">
        <v>156</v>
      </c>
      <c r="D4" s="143">
        <v>100</v>
      </c>
      <c r="E4" s="32">
        <v>100</v>
      </c>
      <c r="F4" s="32">
        <v>100</v>
      </c>
    </row>
    <row r="5" spans="1:6" ht="30">
      <c r="A5" s="115">
        <v>24</v>
      </c>
      <c r="B5" s="195" t="s">
        <v>335</v>
      </c>
      <c r="C5" s="38" t="s">
        <v>172</v>
      </c>
      <c r="D5" s="143">
        <v>100</v>
      </c>
      <c r="E5" s="32">
        <v>100</v>
      </c>
      <c r="F5" s="32">
        <v>100</v>
      </c>
    </row>
    <row r="6" spans="1:6">
      <c r="A6" s="115">
        <v>26</v>
      </c>
      <c r="B6" s="194" t="s">
        <v>264</v>
      </c>
      <c r="C6" s="39" t="s">
        <v>156</v>
      </c>
      <c r="D6" s="143">
        <v>100</v>
      </c>
      <c r="E6" s="32">
        <v>100</v>
      </c>
      <c r="F6" s="32">
        <v>100</v>
      </c>
    </row>
    <row r="7" spans="1:6">
      <c r="A7" s="115">
        <v>34</v>
      </c>
      <c r="B7" s="123" t="s">
        <v>343</v>
      </c>
      <c r="C7" s="38" t="s">
        <v>344</v>
      </c>
      <c r="D7" s="143">
        <v>100</v>
      </c>
      <c r="E7" s="32">
        <v>100</v>
      </c>
      <c r="F7" s="32">
        <v>100</v>
      </c>
    </row>
    <row r="8" spans="1:6">
      <c r="A8" s="115">
        <v>41</v>
      </c>
      <c r="B8" s="194" t="s">
        <v>373</v>
      </c>
      <c r="C8" s="39" t="s">
        <v>164</v>
      </c>
      <c r="D8" s="143">
        <v>100</v>
      </c>
      <c r="E8" s="32">
        <v>100</v>
      </c>
      <c r="F8" s="32">
        <v>100</v>
      </c>
    </row>
    <row r="9" spans="1:6">
      <c r="A9" s="115">
        <v>50</v>
      </c>
      <c r="B9" s="194" t="s">
        <v>265</v>
      </c>
      <c r="C9" s="123" t="s">
        <v>156</v>
      </c>
      <c r="D9" s="143">
        <v>100</v>
      </c>
      <c r="E9" s="32">
        <v>100</v>
      </c>
      <c r="F9" s="32">
        <v>100</v>
      </c>
    </row>
    <row r="10" spans="1:6" ht="30">
      <c r="A10" s="115">
        <v>53</v>
      </c>
      <c r="B10" s="123" t="s">
        <v>353</v>
      </c>
      <c r="C10" s="117" t="s">
        <v>172</v>
      </c>
      <c r="D10" s="143">
        <v>100</v>
      </c>
      <c r="E10" s="32">
        <v>100</v>
      </c>
      <c r="F10" s="32">
        <v>100</v>
      </c>
    </row>
    <row r="11" spans="1:6" ht="30">
      <c r="A11" s="115">
        <v>54</v>
      </c>
      <c r="B11" s="123" t="s">
        <v>354</v>
      </c>
      <c r="C11" s="117" t="s">
        <v>172</v>
      </c>
      <c r="D11" s="143">
        <v>100</v>
      </c>
      <c r="E11" s="32">
        <v>100</v>
      </c>
      <c r="F11" s="32">
        <v>100</v>
      </c>
    </row>
    <row r="12" spans="1:6" ht="45">
      <c r="A12" s="115">
        <v>57</v>
      </c>
      <c r="B12" s="39" t="s">
        <v>357</v>
      </c>
      <c r="C12" s="38" t="s">
        <v>153</v>
      </c>
      <c r="D12" s="143">
        <v>100</v>
      </c>
      <c r="E12" s="32">
        <v>100</v>
      </c>
      <c r="F12" s="32">
        <v>100</v>
      </c>
    </row>
    <row r="13" spans="1:6" ht="60">
      <c r="A13" s="115">
        <v>59</v>
      </c>
      <c r="B13" s="123" t="s">
        <v>358</v>
      </c>
      <c r="C13" s="38" t="s">
        <v>153</v>
      </c>
      <c r="D13" s="143">
        <v>100</v>
      </c>
      <c r="E13" s="32">
        <v>100</v>
      </c>
      <c r="F13" s="32">
        <v>100</v>
      </c>
    </row>
    <row r="14" spans="1:6">
      <c r="A14" s="115">
        <v>9</v>
      </c>
      <c r="B14" s="193" t="s">
        <v>321</v>
      </c>
      <c r="C14" s="38" t="s">
        <v>317</v>
      </c>
      <c r="D14" s="143">
        <v>95.238095238095227</v>
      </c>
      <c r="E14" s="32">
        <v>100</v>
      </c>
      <c r="F14" s="32">
        <v>88.888888888888886</v>
      </c>
    </row>
    <row r="15" spans="1:6" ht="30">
      <c r="A15" s="115">
        <v>10</v>
      </c>
      <c r="B15" s="195" t="s">
        <v>322</v>
      </c>
      <c r="C15" s="38" t="s">
        <v>317</v>
      </c>
      <c r="D15" s="143">
        <v>95.238095238095227</v>
      </c>
      <c r="E15" s="32">
        <v>100</v>
      </c>
      <c r="F15" s="32">
        <v>88.888888888888886</v>
      </c>
    </row>
    <row r="16" spans="1:6" ht="30">
      <c r="A16" s="115">
        <v>11</v>
      </c>
      <c r="B16" s="195" t="s">
        <v>323</v>
      </c>
      <c r="C16" s="38" t="s">
        <v>317</v>
      </c>
      <c r="D16" s="143">
        <v>95.238095238095227</v>
      </c>
      <c r="E16" s="32">
        <v>100</v>
      </c>
      <c r="F16" s="32">
        <v>88.888888888888886</v>
      </c>
    </row>
    <row r="17" spans="1:6" ht="30">
      <c r="A17" s="115">
        <v>15</v>
      </c>
      <c r="B17" s="39" t="s">
        <v>328</v>
      </c>
      <c r="C17" s="38" t="s">
        <v>317</v>
      </c>
      <c r="D17" s="143">
        <v>95.238095238095227</v>
      </c>
      <c r="E17" s="32">
        <v>100</v>
      </c>
      <c r="F17" s="32">
        <v>88.888888888888886</v>
      </c>
    </row>
    <row r="18" spans="1:6">
      <c r="A18" s="115">
        <v>30</v>
      </c>
      <c r="B18" s="123" t="s">
        <v>340</v>
      </c>
      <c r="C18" s="38" t="s">
        <v>317</v>
      </c>
      <c r="D18" s="143">
        <v>95.238095238095227</v>
      </c>
      <c r="E18" s="32">
        <v>100</v>
      </c>
      <c r="F18" s="32">
        <v>88.888888888888886</v>
      </c>
    </row>
    <row r="19" spans="1:6" ht="30">
      <c r="A19" s="115">
        <v>37</v>
      </c>
      <c r="B19" s="39" t="s">
        <v>346</v>
      </c>
      <c r="C19" s="35" t="s">
        <v>317</v>
      </c>
      <c r="D19" s="143">
        <v>95.238095238095227</v>
      </c>
      <c r="E19" s="32">
        <v>100</v>
      </c>
      <c r="F19" s="32">
        <v>88.888888888888886</v>
      </c>
    </row>
    <row r="20" spans="1:6">
      <c r="A20" s="115">
        <v>47</v>
      </c>
      <c r="B20" s="193" t="s">
        <v>350</v>
      </c>
      <c r="C20" s="38" t="s">
        <v>317</v>
      </c>
      <c r="D20" s="143">
        <v>95.238095238095227</v>
      </c>
      <c r="E20" s="32">
        <v>100</v>
      </c>
      <c r="F20" s="32">
        <v>88.888888888888886</v>
      </c>
    </row>
    <row r="21" spans="1:6">
      <c r="A21" s="115">
        <v>48</v>
      </c>
      <c r="B21" s="123" t="s">
        <v>351</v>
      </c>
      <c r="C21" s="38" t="s">
        <v>317</v>
      </c>
      <c r="D21" s="143">
        <v>95.238095238095227</v>
      </c>
      <c r="E21" s="32">
        <v>100</v>
      </c>
      <c r="F21" s="32">
        <v>88.888888888888886</v>
      </c>
    </row>
    <row r="22" spans="1:6">
      <c r="A22" s="115">
        <v>49</v>
      </c>
      <c r="B22" s="123" t="s">
        <v>352</v>
      </c>
      <c r="C22" s="38" t="s">
        <v>317</v>
      </c>
      <c r="D22" s="143">
        <v>95.238095238095227</v>
      </c>
      <c r="E22" s="32">
        <v>100</v>
      </c>
      <c r="F22" s="32">
        <v>88.888888888888886</v>
      </c>
    </row>
    <row r="23" spans="1:6" ht="30">
      <c r="A23" s="115">
        <v>55</v>
      </c>
      <c r="B23" s="123" t="s">
        <v>355</v>
      </c>
      <c r="C23" s="117" t="s">
        <v>317</v>
      </c>
      <c r="D23" s="143">
        <v>95.238095238095227</v>
      </c>
      <c r="E23" s="32">
        <v>100</v>
      </c>
      <c r="F23" s="32">
        <v>88.888888888888886</v>
      </c>
    </row>
    <row r="24" spans="1:6" ht="30">
      <c r="A24" s="115">
        <v>65</v>
      </c>
      <c r="B24" s="188" t="s">
        <v>361</v>
      </c>
      <c r="C24" s="38" t="s">
        <v>317</v>
      </c>
      <c r="D24" s="143">
        <v>95.238095238095227</v>
      </c>
      <c r="E24" s="32">
        <v>100</v>
      </c>
      <c r="F24" s="32">
        <v>88.888888888888886</v>
      </c>
    </row>
    <row r="25" spans="1:6">
      <c r="A25" s="115">
        <v>5</v>
      </c>
      <c r="B25" s="194" t="s">
        <v>291</v>
      </c>
      <c r="C25" s="39" t="s">
        <v>318</v>
      </c>
      <c r="D25" s="143">
        <v>90.476190476190467</v>
      </c>
      <c r="E25" s="32">
        <v>100</v>
      </c>
      <c r="F25" s="32">
        <v>77.777777777777771</v>
      </c>
    </row>
    <row r="26" spans="1:6" ht="30">
      <c r="A26" s="115">
        <v>32</v>
      </c>
      <c r="B26" s="195" t="s">
        <v>342</v>
      </c>
      <c r="C26" s="38" t="s">
        <v>158</v>
      </c>
      <c r="D26" s="143">
        <v>90.476190476190467</v>
      </c>
      <c r="E26" s="32">
        <v>100</v>
      </c>
      <c r="F26" s="32">
        <v>77.777777777777771</v>
      </c>
    </row>
    <row r="27" spans="1:6">
      <c r="A27" s="115">
        <v>42</v>
      </c>
      <c r="B27" s="194" t="s">
        <v>277</v>
      </c>
      <c r="C27" s="39" t="s">
        <v>318</v>
      </c>
      <c r="D27" s="143">
        <v>90.476190476190467</v>
      </c>
      <c r="E27" s="32">
        <v>100</v>
      </c>
      <c r="F27" s="32">
        <v>77.777777777777771</v>
      </c>
    </row>
    <row r="28" spans="1:6" ht="30">
      <c r="A28" s="115">
        <v>43</v>
      </c>
      <c r="B28" s="123" t="s">
        <v>368</v>
      </c>
      <c r="C28" s="39" t="s">
        <v>318</v>
      </c>
      <c r="D28" s="143">
        <v>90.476190476190467</v>
      </c>
      <c r="E28" s="32">
        <v>100</v>
      </c>
      <c r="F28" s="32">
        <v>77.777777777777771</v>
      </c>
    </row>
    <row r="29" spans="1:6" ht="30">
      <c r="A29" s="115">
        <v>45</v>
      </c>
      <c r="B29" s="194" t="s">
        <v>370</v>
      </c>
      <c r="C29" s="39" t="s">
        <v>318</v>
      </c>
      <c r="D29" s="143">
        <v>90.476190476190467</v>
      </c>
      <c r="E29" s="32">
        <v>100</v>
      </c>
      <c r="F29" s="32">
        <v>77.777777777777771</v>
      </c>
    </row>
    <row r="30" spans="1:6">
      <c r="A30" s="115">
        <v>46</v>
      </c>
      <c r="B30" s="188" t="s">
        <v>369</v>
      </c>
      <c r="C30" s="39" t="s">
        <v>318</v>
      </c>
      <c r="D30" s="143">
        <v>90.476190476190467</v>
      </c>
      <c r="E30" s="32">
        <v>100</v>
      </c>
      <c r="F30" s="32">
        <v>77.777777777777771</v>
      </c>
    </row>
    <row r="31" spans="1:6">
      <c r="A31" s="115">
        <v>51</v>
      </c>
      <c r="B31" s="194" t="s">
        <v>371</v>
      </c>
      <c r="C31" s="39" t="s">
        <v>318</v>
      </c>
      <c r="D31" s="143">
        <v>90.476190476190467</v>
      </c>
      <c r="E31" s="32">
        <v>100</v>
      </c>
      <c r="F31" s="32">
        <v>77.777777777777771</v>
      </c>
    </row>
    <row r="32" spans="1:6" ht="30">
      <c r="A32" s="115">
        <v>64</v>
      </c>
      <c r="B32" s="194" t="s">
        <v>372</v>
      </c>
      <c r="C32" s="39" t="s">
        <v>318</v>
      </c>
      <c r="D32" s="143">
        <v>90.476190476190467</v>
      </c>
      <c r="E32" s="32">
        <v>100</v>
      </c>
      <c r="F32" s="32">
        <v>77.777777777777771</v>
      </c>
    </row>
    <row r="33" spans="1:6" ht="30">
      <c r="A33" s="115">
        <v>52</v>
      </c>
      <c r="B33" s="123" t="s">
        <v>376</v>
      </c>
      <c r="C33" s="39" t="s">
        <v>152</v>
      </c>
      <c r="D33" s="143">
        <v>85.714285714285708</v>
      </c>
      <c r="E33" s="32">
        <v>100</v>
      </c>
      <c r="F33" s="32">
        <v>66.666666666666657</v>
      </c>
    </row>
    <row r="34" spans="1:6" ht="30">
      <c r="A34" s="115">
        <v>63</v>
      </c>
      <c r="B34" s="123" t="s">
        <v>359</v>
      </c>
      <c r="C34" s="38" t="s">
        <v>177</v>
      </c>
      <c r="D34" s="143">
        <v>95.238095238095227</v>
      </c>
      <c r="E34" s="32">
        <v>91.666666666666657</v>
      </c>
      <c r="F34" s="32">
        <v>100</v>
      </c>
    </row>
    <row r="35" spans="1:6" ht="30">
      <c r="A35" s="115">
        <v>8</v>
      </c>
      <c r="B35" s="194" t="s">
        <v>374</v>
      </c>
      <c r="C35" s="321" t="s">
        <v>413</v>
      </c>
      <c r="D35" s="143">
        <v>90.476190476190467</v>
      </c>
      <c r="E35" s="32">
        <v>91.666666666666657</v>
      </c>
      <c r="F35" s="32">
        <v>88.888888888888886</v>
      </c>
    </row>
    <row r="36" spans="1:6">
      <c r="A36" s="115">
        <v>17</v>
      </c>
      <c r="B36" s="123" t="s">
        <v>329</v>
      </c>
      <c r="C36" s="321" t="s">
        <v>413</v>
      </c>
      <c r="D36" s="143">
        <v>90.476190476190467</v>
      </c>
      <c r="E36" s="32">
        <v>91.666666666666657</v>
      </c>
      <c r="F36" s="32">
        <v>88.888888888888886</v>
      </c>
    </row>
    <row r="37" spans="1:6">
      <c r="A37" s="115">
        <v>29</v>
      </c>
      <c r="B37" s="123" t="s">
        <v>339</v>
      </c>
      <c r="C37" s="321" t="s">
        <v>413</v>
      </c>
      <c r="D37" s="143">
        <v>90.476190476190467</v>
      </c>
      <c r="E37" s="32">
        <v>91.666666666666657</v>
      </c>
      <c r="F37" s="32">
        <v>88.888888888888886</v>
      </c>
    </row>
    <row r="38" spans="1:6">
      <c r="A38" s="115">
        <v>38</v>
      </c>
      <c r="B38" s="193" t="s">
        <v>347</v>
      </c>
      <c r="C38" s="321" t="s">
        <v>413</v>
      </c>
      <c r="D38" s="143">
        <v>90.476190476190467</v>
      </c>
      <c r="E38" s="32">
        <v>91.666666666666657</v>
      </c>
      <c r="F38" s="32">
        <v>88.888888888888886</v>
      </c>
    </row>
    <row r="39" spans="1:6">
      <c r="A39" s="115">
        <v>14</v>
      </c>
      <c r="B39" s="39" t="s">
        <v>327</v>
      </c>
      <c r="C39" s="321" t="s">
        <v>413</v>
      </c>
      <c r="D39" s="143">
        <v>85.714285714285708</v>
      </c>
      <c r="E39" s="32">
        <v>91.666666666666657</v>
      </c>
      <c r="F39" s="32">
        <v>77.777777777777771</v>
      </c>
    </row>
    <row r="40" spans="1:6">
      <c r="A40" s="115">
        <v>19</v>
      </c>
      <c r="B40" s="123" t="s">
        <v>151</v>
      </c>
      <c r="C40" s="38" t="s">
        <v>152</v>
      </c>
      <c r="D40" s="143">
        <v>85.714285714285708</v>
      </c>
      <c r="E40" s="32">
        <v>91.666666666666657</v>
      </c>
      <c r="F40" s="32">
        <v>77.777777777777771</v>
      </c>
    </row>
    <row r="41" spans="1:6">
      <c r="A41" s="115">
        <v>20</v>
      </c>
      <c r="B41" s="123" t="s">
        <v>331</v>
      </c>
      <c r="C41" s="38" t="s">
        <v>152</v>
      </c>
      <c r="D41" s="143">
        <v>85.714285714285708</v>
      </c>
      <c r="E41" s="32">
        <v>91.666666666666657</v>
      </c>
      <c r="F41" s="32">
        <v>77.777777777777771</v>
      </c>
    </row>
    <row r="42" spans="1:6">
      <c r="A42" s="115">
        <v>21</v>
      </c>
      <c r="B42" s="195" t="s">
        <v>332</v>
      </c>
      <c r="C42" s="38" t="s">
        <v>152</v>
      </c>
      <c r="D42" s="143">
        <v>85.714285714285708</v>
      </c>
      <c r="E42" s="32">
        <v>91.666666666666657</v>
      </c>
      <c r="F42" s="32">
        <v>77.777777777777771</v>
      </c>
    </row>
    <row r="43" spans="1:6">
      <c r="A43" s="115">
        <v>23</v>
      </c>
      <c r="B43" s="123" t="s">
        <v>334</v>
      </c>
      <c r="C43" s="321" t="s">
        <v>413</v>
      </c>
      <c r="D43" s="143">
        <v>85.714285714285708</v>
      </c>
      <c r="E43" s="32">
        <v>91.666666666666657</v>
      </c>
      <c r="F43" s="32">
        <v>77.777777777777771</v>
      </c>
    </row>
    <row r="44" spans="1:6">
      <c r="A44" s="115">
        <v>67</v>
      </c>
      <c r="B44" s="123" t="s">
        <v>363</v>
      </c>
      <c r="C44" s="38" t="s">
        <v>152</v>
      </c>
      <c r="D44" s="143">
        <v>85.714285714285708</v>
      </c>
      <c r="E44" s="32">
        <v>91.666666666666657</v>
      </c>
      <c r="F44" s="32">
        <v>77.777777777777771</v>
      </c>
    </row>
    <row r="45" spans="1:6" ht="46">
      <c r="A45" s="115">
        <v>39</v>
      </c>
      <c r="B45" s="34" t="s">
        <v>348</v>
      </c>
      <c r="C45" s="38" t="s">
        <v>172</v>
      </c>
      <c r="D45" s="143">
        <v>80.952380952380949</v>
      </c>
      <c r="E45" s="32">
        <v>91.666666666666657</v>
      </c>
      <c r="F45" s="32">
        <v>66.666666666666657</v>
      </c>
    </row>
    <row r="46" spans="1:6" ht="46">
      <c r="A46" s="115">
        <v>36</v>
      </c>
      <c r="B46" s="36" t="s">
        <v>325</v>
      </c>
      <c r="C46" s="38" t="s">
        <v>326</v>
      </c>
      <c r="D46" s="143">
        <v>76.190476190476176</v>
      </c>
      <c r="E46" s="32">
        <v>91.666666666666657</v>
      </c>
      <c r="F46" s="32">
        <v>55.55555555555555</v>
      </c>
    </row>
    <row r="47" spans="1:6" ht="46">
      <c r="A47" s="115">
        <v>12</v>
      </c>
      <c r="B47" s="120" t="s">
        <v>366</v>
      </c>
      <c r="C47" s="39" t="s">
        <v>152</v>
      </c>
      <c r="D47" s="143">
        <v>80.952380952380949</v>
      </c>
      <c r="E47" s="32">
        <v>83.333333333333343</v>
      </c>
      <c r="F47" s="32">
        <v>77.777777777777771</v>
      </c>
    </row>
    <row r="48" spans="1:6">
      <c r="A48" s="115">
        <v>6</v>
      </c>
      <c r="B48" s="193" t="s">
        <v>320</v>
      </c>
      <c r="C48" s="38" t="s">
        <v>175</v>
      </c>
      <c r="D48" s="143">
        <v>90.476190476190467</v>
      </c>
      <c r="E48" s="32">
        <v>83.333333333333329</v>
      </c>
      <c r="F48" s="32">
        <v>100</v>
      </c>
    </row>
    <row r="49" spans="1:6" ht="31">
      <c r="A49" s="115">
        <v>3</v>
      </c>
      <c r="B49" s="119" t="s">
        <v>272</v>
      </c>
      <c r="C49" s="38" t="s">
        <v>318</v>
      </c>
      <c r="D49" s="143">
        <v>80.952380952380949</v>
      </c>
      <c r="E49" s="32">
        <v>83.333333333333329</v>
      </c>
      <c r="F49" s="32">
        <v>77.777777777777771</v>
      </c>
    </row>
    <row r="50" spans="1:6">
      <c r="A50" s="115">
        <v>7</v>
      </c>
      <c r="B50" s="34" t="s">
        <v>290</v>
      </c>
      <c r="C50" s="38" t="s">
        <v>318</v>
      </c>
      <c r="D50" s="143">
        <v>80.952380952380949</v>
      </c>
      <c r="E50" s="32">
        <v>83.333333333333329</v>
      </c>
      <c r="F50" s="32">
        <v>77.777777777777771</v>
      </c>
    </row>
    <row r="51" spans="1:6">
      <c r="A51" s="115">
        <v>18</v>
      </c>
      <c r="B51" s="34" t="s">
        <v>330</v>
      </c>
      <c r="C51" s="38" t="s">
        <v>318</v>
      </c>
      <c r="D51" s="143">
        <v>80.952380952380949</v>
      </c>
      <c r="E51" s="32">
        <v>83.333333333333329</v>
      </c>
      <c r="F51" s="32">
        <v>77.777777777777771</v>
      </c>
    </row>
    <row r="52" spans="1:6" ht="31">
      <c r="A52" s="115">
        <v>31</v>
      </c>
      <c r="B52" s="34" t="s">
        <v>341</v>
      </c>
      <c r="C52" s="38" t="s">
        <v>158</v>
      </c>
      <c r="D52" s="143">
        <v>80.952380952380949</v>
      </c>
      <c r="E52" s="32">
        <v>83.333333333333329</v>
      </c>
      <c r="F52" s="32">
        <v>77.777777777777771</v>
      </c>
    </row>
    <row r="53" spans="1:6">
      <c r="A53" s="115">
        <v>44</v>
      </c>
      <c r="B53" s="37" t="s">
        <v>349</v>
      </c>
      <c r="C53" s="38" t="s">
        <v>318</v>
      </c>
      <c r="D53" s="143">
        <v>80.952380952380949</v>
      </c>
      <c r="E53" s="32">
        <v>83.333333333333329</v>
      </c>
      <c r="F53" s="32">
        <v>77.777777777777771</v>
      </c>
    </row>
    <row r="54" spans="1:6">
      <c r="A54" s="115">
        <v>22</v>
      </c>
      <c r="B54" s="195" t="s">
        <v>333</v>
      </c>
      <c r="C54" s="38" t="s">
        <v>175</v>
      </c>
      <c r="D54" s="143">
        <v>85.714285714285708</v>
      </c>
      <c r="E54" s="32">
        <v>75</v>
      </c>
      <c r="F54" s="32">
        <v>100</v>
      </c>
    </row>
    <row r="55" spans="1:6" ht="60">
      <c r="A55" s="115">
        <v>56</v>
      </c>
      <c r="B55" s="195" t="s">
        <v>356</v>
      </c>
      <c r="C55" s="38" t="s">
        <v>153</v>
      </c>
      <c r="D55" s="143">
        <v>85.714285714285708</v>
      </c>
      <c r="E55" s="32">
        <v>75</v>
      </c>
      <c r="F55" s="32">
        <v>100</v>
      </c>
    </row>
    <row r="56" spans="1:6" ht="31">
      <c r="A56" s="115">
        <v>27</v>
      </c>
      <c r="B56" s="34" t="s">
        <v>337</v>
      </c>
      <c r="C56" s="38" t="s">
        <v>317</v>
      </c>
      <c r="D56" s="143">
        <v>80.952380952380949</v>
      </c>
      <c r="E56" s="32">
        <v>75</v>
      </c>
      <c r="F56" s="32">
        <v>88.888888888888886</v>
      </c>
    </row>
    <row r="57" spans="1:6" ht="31">
      <c r="A57" s="115">
        <v>28</v>
      </c>
      <c r="B57" s="34" t="s">
        <v>338</v>
      </c>
      <c r="C57" s="38" t="s">
        <v>175</v>
      </c>
      <c r="D57" s="143">
        <v>80.952380952380949</v>
      </c>
      <c r="E57" s="32">
        <v>66.666666666666657</v>
      </c>
      <c r="F57" s="32">
        <v>100</v>
      </c>
    </row>
    <row r="58" spans="1:6" ht="31">
      <c r="A58" s="115">
        <v>40</v>
      </c>
      <c r="B58" s="120" t="s">
        <v>365</v>
      </c>
      <c r="C58" s="39" t="s">
        <v>152</v>
      </c>
      <c r="D58" s="143">
        <v>71.428571428571431</v>
      </c>
      <c r="E58" s="32">
        <v>66.666666666666657</v>
      </c>
      <c r="F58" s="32">
        <v>77.777777777777771</v>
      </c>
    </row>
    <row r="59" spans="1:6" ht="31">
      <c r="A59" s="115">
        <v>58</v>
      </c>
      <c r="B59" s="120" t="s">
        <v>364</v>
      </c>
      <c r="C59" s="39" t="s">
        <v>152</v>
      </c>
      <c r="D59" s="143">
        <v>71.428571428571431</v>
      </c>
      <c r="E59" s="32">
        <v>66.666666666666657</v>
      </c>
      <c r="F59" s="32">
        <v>77.777777777777771</v>
      </c>
    </row>
    <row r="60" spans="1:6">
      <c r="A60" s="115">
        <v>61</v>
      </c>
      <c r="B60" s="34" t="s">
        <v>269</v>
      </c>
      <c r="C60" s="38" t="s">
        <v>159</v>
      </c>
      <c r="D60" s="143">
        <v>71.428571428571431</v>
      </c>
      <c r="E60" s="32">
        <v>50</v>
      </c>
      <c r="F60" s="32">
        <v>100</v>
      </c>
    </row>
    <row r="61" spans="1:6" ht="46">
      <c r="A61" s="115">
        <v>66</v>
      </c>
      <c r="B61" s="34" t="s">
        <v>362</v>
      </c>
      <c r="C61" s="38" t="s">
        <v>159</v>
      </c>
      <c r="D61" s="143">
        <v>71.428571428571431</v>
      </c>
      <c r="E61" s="32">
        <v>50</v>
      </c>
      <c r="F61" s="32">
        <v>100</v>
      </c>
    </row>
    <row r="62" spans="1:6">
      <c r="A62" s="115">
        <v>60</v>
      </c>
      <c r="B62" s="34" t="s">
        <v>360</v>
      </c>
      <c r="C62" s="38" t="s">
        <v>159</v>
      </c>
      <c r="D62" s="143">
        <v>57.142857142857146</v>
      </c>
      <c r="E62" s="32">
        <v>25</v>
      </c>
      <c r="F62" s="32">
        <v>100</v>
      </c>
    </row>
    <row r="63" spans="1:6">
      <c r="A63" s="115">
        <v>62</v>
      </c>
      <c r="B63" s="34" t="s">
        <v>267</v>
      </c>
      <c r="C63" s="38" t="s">
        <v>159</v>
      </c>
      <c r="D63" s="143">
        <v>57.142857142857146</v>
      </c>
      <c r="E63" s="32">
        <v>25</v>
      </c>
      <c r="F63" s="32">
        <v>100</v>
      </c>
    </row>
    <row r="64" spans="1:6">
      <c r="A64" s="115">
        <v>2</v>
      </c>
      <c r="B64" s="119" t="s">
        <v>316</v>
      </c>
      <c r="C64" s="38" t="s">
        <v>317</v>
      </c>
      <c r="D64" s="143">
        <v>52.380952380952372</v>
      </c>
      <c r="E64" s="32">
        <v>25</v>
      </c>
      <c r="F64" s="32">
        <v>88.888888888888886</v>
      </c>
    </row>
    <row r="65" spans="1:7" ht="31">
      <c r="A65" s="115">
        <v>4</v>
      </c>
      <c r="B65" s="119" t="s">
        <v>319</v>
      </c>
      <c r="C65" s="38" t="s">
        <v>317</v>
      </c>
      <c r="D65" s="143">
        <v>52.380952380952372</v>
      </c>
      <c r="E65" s="32">
        <v>25</v>
      </c>
      <c r="F65" s="32">
        <v>88.888888888888886</v>
      </c>
    </row>
    <row r="66" spans="1:7">
      <c r="A66" s="115">
        <v>33</v>
      </c>
      <c r="B66" s="120" t="s">
        <v>160</v>
      </c>
      <c r="C66" s="126" t="s">
        <v>159</v>
      </c>
      <c r="D66" s="143">
        <v>52.380952380952372</v>
      </c>
      <c r="E66" s="32">
        <v>16.666666666666664</v>
      </c>
      <c r="F66" s="32">
        <v>100</v>
      </c>
    </row>
    <row r="67" spans="1:7">
      <c r="A67" s="115">
        <v>35</v>
      </c>
      <c r="B67" s="34" t="s">
        <v>345</v>
      </c>
      <c r="C67" s="38" t="s">
        <v>159</v>
      </c>
      <c r="D67" s="143">
        <v>42.857142857142854</v>
      </c>
      <c r="E67" s="32">
        <v>0</v>
      </c>
      <c r="F67" s="32">
        <v>100</v>
      </c>
    </row>
    <row r="68" spans="1:7" ht="31">
      <c r="A68" s="115">
        <v>25</v>
      </c>
      <c r="B68" s="119" t="s">
        <v>336</v>
      </c>
      <c r="C68" s="38" t="s">
        <v>172</v>
      </c>
      <c r="D68" s="143">
        <v>28.571428571428573</v>
      </c>
      <c r="E68" s="32">
        <v>0</v>
      </c>
      <c r="F68" s="32">
        <v>66.666666666666657</v>
      </c>
    </row>
    <row r="70" spans="1:7">
      <c r="D70" s="196">
        <f>AVERAGE(D2:D68)</f>
        <v>85.429992892679422</v>
      </c>
      <c r="E70" s="196">
        <f>AVERAGE(E2:E68)</f>
        <v>83.830845771144254</v>
      </c>
      <c r="F70" s="196">
        <f>AVERAGE(F2:F68)</f>
        <v>87.562189054726318</v>
      </c>
    </row>
    <row r="74" spans="1:7">
      <c r="E74" s="31" t="s">
        <v>447</v>
      </c>
    </row>
    <row r="76" spans="1:7">
      <c r="E76" s="197"/>
      <c r="F76" s="197"/>
      <c r="G76" s="197"/>
    </row>
    <row r="77" spans="1:7">
      <c r="E77" s="198"/>
      <c r="F77" s="157"/>
      <c r="G77" s="157"/>
    </row>
    <row r="78" spans="1:7">
      <c r="E78" s="198"/>
      <c r="F78" s="198"/>
      <c r="G78" s="157"/>
    </row>
    <row r="79" spans="1:7">
      <c r="E79" s="197"/>
      <c r="F79" s="197"/>
      <c r="G79" s="197"/>
    </row>
  </sheetData>
  <autoFilter ref="A1:F1" xr:uid="{00000000-0009-0000-0000-000014000000}">
    <sortState xmlns:xlrd2="http://schemas.microsoft.com/office/spreadsheetml/2017/richdata2" ref="A2:F68">
      <sortCondition descending="1" ref="E1:E68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9"/>
  <sheetViews>
    <sheetView zoomScale="25" zoomScaleNormal="25" zoomScalePageLayoutView="25" workbookViewId="0">
      <selection sqref="A1:E1"/>
    </sheetView>
  </sheetViews>
  <sheetFormatPr baseColWidth="10" defaultRowHeight="16"/>
  <cols>
    <col min="1" max="1" width="10.83203125" style="31"/>
    <col min="2" max="2" width="37.6640625" style="31" customWidth="1"/>
    <col min="3" max="3" width="10.83203125" style="31"/>
    <col min="4" max="4" width="11.5" style="31" bestFit="1" customWidth="1"/>
    <col min="5" max="16384" width="10.83203125" style="31"/>
  </cols>
  <sheetData>
    <row r="1" spans="1:5" ht="45">
      <c r="A1" s="191"/>
      <c r="B1" s="147" t="s">
        <v>220</v>
      </c>
      <c r="C1" s="147" t="s">
        <v>81</v>
      </c>
      <c r="D1" s="192" t="s">
        <v>412</v>
      </c>
      <c r="E1" s="192" t="s">
        <v>10</v>
      </c>
    </row>
    <row r="2" spans="1:5">
      <c r="A2" s="115">
        <v>1</v>
      </c>
      <c r="B2" s="193" t="s">
        <v>314</v>
      </c>
      <c r="C2" s="38" t="s">
        <v>315</v>
      </c>
      <c r="D2" s="143">
        <v>100</v>
      </c>
      <c r="E2" s="32">
        <v>100</v>
      </c>
    </row>
    <row r="3" spans="1:5">
      <c r="A3" s="115">
        <v>13</v>
      </c>
      <c r="B3" s="193" t="s">
        <v>324</v>
      </c>
      <c r="C3" s="38" t="s">
        <v>175</v>
      </c>
      <c r="D3" s="143">
        <v>100</v>
      </c>
      <c r="E3" s="32">
        <v>100</v>
      </c>
    </row>
    <row r="4" spans="1:5">
      <c r="A4" s="115">
        <v>16</v>
      </c>
      <c r="B4" s="194" t="s">
        <v>375</v>
      </c>
      <c r="C4" s="123" t="s">
        <v>156</v>
      </c>
      <c r="D4" s="143">
        <v>100</v>
      </c>
      <c r="E4" s="32">
        <v>100</v>
      </c>
    </row>
    <row r="5" spans="1:5" ht="30">
      <c r="A5" s="115">
        <v>24</v>
      </c>
      <c r="B5" s="195" t="s">
        <v>335</v>
      </c>
      <c r="C5" s="38" t="s">
        <v>172</v>
      </c>
      <c r="D5" s="143">
        <v>100</v>
      </c>
      <c r="E5" s="32">
        <v>100</v>
      </c>
    </row>
    <row r="6" spans="1:5">
      <c r="A6" s="115">
        <v>26</v>
      </c>
      <c r="B6" s="194" t="s">
        <v>264</v>
      </c>
      <c r="C6" s="39" t="s">
        <v>156</v>
      </c>
      <c r="D6" s="143">
        <v>100</v>
      </c>
      <c r="E6" s="32">
        <v>100</v>
      </c>
    </row>
    <row r="7" spans="1:5">
      <c r="A7" s="115">
        <v>34</v>
      </c>
      <c r="B7" s="123" t="s">
        <v>343</v>
      </c>
      <c r="C7" s="38" t="s">
        <v>344</v>
      </c>
      <c r="D7" s="143">
        <v>100</v>
      </c>
      <c r="E7" s="32">
        <v>100</v>
      </c>
    </row>
    <row r="8" spans="1:5">
      <c r="A8" s="115">
        <v>41</v>
      </c>
      <c r="B8" s="194" t="s">
        <v>373</v>
      </c>
      <c r="C8" s="39" t="s">
        <v>164</v>
      </c>
      <c r="D8" s="143">
        <v>100</v>
      </c>
      <c r="E8" s="32">
        <v>100</v>
      </c>
    </row>
    <row r="9" spans="1:5">
      <c r="A9" s="115">
        <v>50</v>
      </c>
      <c r="B9" s="194" t="s">
        <v>265</v>
      </c>
      <c r="C9" s="123" t="s">
        <v>156</v>
      </c>
      <c r="D9" s="143">
        <v>100</v>
      </c>
      <c r="E9" s="32">
        <v>100</v>
      </c>
    </row>
    <row r="10" spans="1:5" ht="30">
      <c r="A10" s="115">
        <v>53</v>
      </c>
      <c r="B10" s="123" t="s">
        <v>353</v>
      </c>
      <c r="C10" s="117" t="s">
        <v>172</v>
      </c>
      <c r="D10" s="143">
        <v>100</v>
      </c>
      <c r="E10" s="32">
        <v>100</v>
      </c>
    </row>
    <row r="11" spans="1:5" ht="30">
      <c r="A11" s="115">
        <v>54</v>
      </c>
      <c r="B11" s="123" t="s">
        <v>354</v>
      </c>
      <c r="C11" s="117" t="s">
        <v>172</v>
      </c>
      <c r="D11" s="143">
        <v>100</v>
      </c>
      <c r="E11" s="32">
        <v>100</v>
      </c>
    </row>
    <row r="12" spans="1:5" ht="45">
      <c r="A12" s="115">
        <v>57</v>
      </c>
      <c r="B12" s="39" t="s">
        <v>357</v>
      </c>
      <c r="C12" s="38" t="s">
        <v>153</v>
      </c>
      <c r="D12" s="143">
        <v>100</v>
      </c>
      <c r="E12" s="32">
        <v>100</v>
      </c>
    </row>
    <row r="13" spans="1:5" ht="60">
      <c r="A13" s="115">
        <v>59</v>
      </c>
      <c r="B13" s="123" t="s">
        <v>358</v>
      </c>
      <c r="C13" s="38" t="s">
        <v>153</v>
      </c>
      <c r="D13" s="143">
        <v>100</v>
      </c>
      <c r="E13" s="32">
        <v>100</v>
      </c>
    </row>
    <row r="14" spans="1:5" ht="30">
      <c r="A14" s="115">
        <v>63</v>
      </c>
      <c r="B14" s="123" t="s">
        <v>359</v>
      </c>
      <c r="C14" s="38" t="s">
        <v>177</v>
      </c>
      <c r="D14" s="143">
        <v>95.238095238095227</v>
      </c>
      <c r="E14" s="32">
        <v>100</v>
      </c>
    </row>
    <row r="15" spans="1:5">
      <c r="A15" s="115">
        <v>6</v>
      </c>
      <c r="B15" s="193" t="s">
        <v>320</v>
      </c>
      <c r="C15" s="38" t="s">
        <v>175</v>
      </c>
      <c r="D15" s="143">
        <v>90.476190476190467</v>
      </c>
      <c r="E15" s="32">
        <v>100</v>
      </c>
    </row>
    <row r="16" spans="1:5">
      <c r="A16" s="115">
        <v>22</v>
      </c>
      <c r="B16" s="195" t="s">
        <v>333</v>
      </c>
      <c r="C16" s="38" t="s">
        <v>175</v>
      </c>
      <c r="D16" s="143">
        <v>85.714285714285708</v>
      </c>
      <c r="E16" s="32">
        <v>100</v>
      </c>
    </row>
    <row r="17" spans="1:5" ht="60">
      <c r="A17" s="115">
        <v>56</v>
      </c>
      <c r="B17" s="195" t="s">
        <v>356</v>
      </c>
      <c r="C17" s="38" t="s">
        <v>153</v>
      </c>
      <c r="D17" s="143">
        <v>85.714285714285708</v>
      </c>
      <c r="E17" s="32">
        <v>100</v>
      </c>
    </row>
    <row r="18" spans="1:5" ht="31">
      <c r="A18" s="115">
        <v>28</v>
      </c>
      <c r="B18" s="34" t="s">
        <v>338</v>
      </c>
      <c r="C18" s="38" t="s">
        <v>175</v>
      </c>
      <c r="D18" s="143">
        <v>80.952380952380949</v>
      </c>
      <c r="E18" s="32">
        <v>100</v>
      </c>
    </row>
    <row r="19" spans="1:5">
      <c r="A19" s="115">
        <v>61</v>
      </c>
      <c r="B19" s="34" t="s">
        <v>269</v>
      </c>
      <c r="C19" s="38" t="s">
        <v>159</v>
      </c>
      <c r="D19" s="143">
        <v>71.428571428571431</v>
      </c>
      <c r="E19" s="32">
        <v>100</v>
      </c>
    </row>
    <row r="20" spans="1:5" ht="46">
      <c r="A20" s="115">
        <v>66</v>
      </c>
      <c r="B20" s="34" t="s">
        <v>362</v>
      </c>
      <c r="C20" s="38" t="s">
        <v>159</v>
      </c>
      <c r="D20" s="143">
        <v>71.428571428571431</v>
      </c>
      <c r="E20" s="32">
        <v>100</v>
      </c>
    </row>
    <row r="21" spans="1:5">
      <c r="A21" s="115">
        <v>60</v>
      </c>
      <c r="B21" s="34" t="s">
        <v>360</v>
      </c>
      <c r="C21" s="38" t="s">
        <v>159</v>
      </c>
      <c r="D21" s="143">
        <v>57.142857142857146</v>
      </c>
      <c r="E21" s="32">
        <v>100</v>
      </c>
    </row>
    <row r="22" spans="1:5">
      <c r="A22" s="115">
        <v>62</v>
      </c>
      <c r="B22" s="34" t="s">
        <v>267</v>
      </c>
      <c r="C22" s="38" t="s">
        <v>159</v>
      </c>
      <c r="D22" s="143">
        <v>57.142857142857146</v>
      </c>
      <c r="E22" s="32">
        <v>100</v>
      </c>
    </row>
    <row r="23" spans="1:5">
      <c r="A23" s="115">
        <v>33</v>
      </c>
      <c r="B23" s="120" t="s">
        <v>160</v>
      </c>
      <c r="C23" s="126" t="s">
        <v>159</v>
      </c>
      <c r="D23" s="143">
        <v>52.380952380952372</v>
      </c>
      <c r="E23" s="32">
        <v>100</v>
      </c>
    </row>
    <row r="24" spans="1:5">
      <c r="A24" s="115">
        <v>35</v>
      </c>
      <c r="B24" s="34" t="s">
        <v>345</v>
      </c>
      <c r="C24" s="38" t="s">
        <v>159</v>
      </c>
      <c r="D24" s="143">
        <v>42.857142857142854</v>
      </c>
      <c r="E24" s="32">
        <v>100</v>
      </c>
    </row>
    <row r="25" spans="1:5">
      <c r="A25" s="115">
        <v>9</v>
      </c>
      <c r="B25" s="193" t="s">
        <v>321</v>
      </c>
      <c r="C25" s="38" t="s">
        <v>317</v>
      </c>
      <c r="D25" s="143">
        <v>95.238095238095227</v>
      </c>
      <c r="E25" s="32">
        <v>88.888888888888886</v>
      </c>
    </row>
    <row r="26" spans="1:5" ht="30">
      <c r="A26" s="115">
        <v>10</v>
      </c>
      <c r="B26" s="195" t="s">
        <v>322</v>
      </c>
      <c r="C26" s="38" t="s">
        <v>317</v>
      </c>
      <c r="D26" s="143">
        <v>95.238095238095227</v>
      </c>
      <c r="E26" s="32">
        <v>88.888888888888886</v>
      </c>
    </row>
    <row r="27" spans="1:5" ht="30">
      <c r="A27" s="115">
        <v>11</v>
      </c>
      <c r="B27" s="195" t="s">
        <v>323</v>
      </c>
      <c r="C27" s="38" t="s">
        <v>317</v>
      </c>
      <c r="D27" s="143">
        <v>95.238095238095227</v>
      </c>
      <c r="E27" s="32">
        <v>88.888888888888886</v>
      </c>
    </row>
    <row r="28" spans="1:5" ht="30">
      <c r="A28" s="115">
        <v>15</v>
      </c>
      <c r="B28" s="39" t="s">
        <v>328</v>
      </c>
      <c r="C28" s="38" t="s">
        <v>317</v>
      </c>
      <c r="D28" s="143">
        <v>95.238095238095227</v>
      </c>
      <c r="E28" s="32">
        <v>88.888888888888886</v>
      </c>
    </row>
    <row r="29" spans="1:5">
      <c r="A29" s="115">
        <v>30</v>
      </c>
      <c r="B29" s="123" t="s">
        <v>340</v>
      </c>
      <c r="C29" s="38" t="s">
        <v>317</v>
      </c>
      <c r="D29" s="143">
        <v>95.238095238095227</v>
      </c>
      <c r="E29" s="32">
        <v>88.888888888888886</v>
      </c>
    </row>
    <row r="30" spans="1:5" ht="30">
      <c r="A30" s="115">
        <v>37</v>
      </c>
      <c r="B30" s="39" t="s">
        <v>346</v>
      </c>
      <c r="C30" s="35" t="s">
        <v>317</v>
      </c>
      <c r="D30" s="143">
        <v>95.238095238095227</v>
      </c>
      <c r="E30" s="32">
        <v>88.888888888888886</v>
      </c>
    </row>
    <row r="31" spans="1:5">
      <c r="A31" s="115">
        <v>47</v>
      </c>
      <c r="B31" s="193" t="s">
        <v>350</v>
      </c>
      <c r="C31" s="38" t="s">
        <v>317</v>
      </c>
      <c r="D31" s="143">
        <v>95.238095238095227</v>
      </c>
      <c r="E31" s="32">
        <v>88.888888888888886</v>
      </c>
    </row>
    <row r="32" spans="1:5">
      <c r="A32" s="115">
        <v>48</v>
      </c>
      <c r="B32" s="123" t="s">
        <v>351</v>
      </c>
      <c r="C32" s="38" t="s">
        <v>317</v>
      </c>
      <c r="D32" s="143">
        <v>95.238095238095227</v>
      </c>
      <c r="E32" s="32">
        <v>88.888888888888886</v>
      </c>
    </row>
    <row r="33" spans="1:5">
      <c r="A33" s="115">
        <v>49</v>
      </c>
      <c r="B33" s="123" t="s">
        <v>352</v>
      </c>
      <c r="C33" s="38" t="s">
        <v>317</v>
      </c>
      <c r="D33" s="143">
        <v>95.238095238095227</v>
      </c>
      <c r="E33" s="32">
        <v>88.888888888888886</v>
      </c>
    </row>
    <row r="34" spans="1:5" ht="30">
      <c r="A34" s="115">
        <v>55</v>
      </c>
      <c r="B34" s="123" t="s">
        <v>355</v>
      </c>
      <c r="C34" s="117" t="s">
        <v>317</v>
      </c>
      <c r="D34" s="143">
        <v>95.238095238095227</v>
      </c>
      <c r="E34" s="32">
        <v>88.888888888888886</v>
      </c>
    </row>
    <row r="35" spans="1:5" ht="30">
      <c r="A35" s="115">
        <v>65</v>
      </c>
      <c r="B35" s="188" t="s">
        <v>361</v>
      </c>
      <c r="C35" s="38" t="s">
        <v>317</v>
      </c>
      <c r="D35" s="143">
        <v>95.238095238095227</v>
      </c>
      <c r="E35" s="32">
        <v>88.888888888888886</v>
      </c>
    </row>
    <row r="36" spans="1:5" ht="30">
      <c r="A36" s="115">
        <v>8</v>
      </c>
      <c r="B36" s="194" t="s">
        <v>374</v>
      </c>
      <c r="C36" s="121" t="s">
        <v>413</v>
      </c>
      <c r="D36" s="143">
        <v>90.476190476190467</v>
      </c>
      <c r="E36" s="32">
        <v>88.888888888888886</v>
      </c>
    </row>
    <row r="37" spans="1:5">
      <c r="A37" s="115">
        <v>17</v>
      </c>
      <c r="B37" s="123" t="s">
        <v>329</v>
      </c>
      <c r="C37" s="121" t="s">
        <v>413</v>
      </c>
      <c r="D37" s="143">
        <v>90.476190476190467</v>
      </c>
      <c r="E37" s="32">
        <v>88.888888888888886</v>
      </c>
    </row>
    <row r="38" spans="1:5">
      <c r="A38" s="115">
        <v>29</v>
      </c>
      <c r="B38" s="123" t="s">
        <v>339</v>
      </c>
      <c r="C38" s="121" t="s">
        <v>413</v>
      </c>
      <c r="D38" s="143">
        <v>90.476190476190467</v>
      </c>
      <c r="E38" s="32">
        <v>88.888888888888886</v>
      </c>
    </row>
    <row r="39" spans="1:5">
      <c r="A39" s="115">
        <v>38</v>
      </c>
      <c r="B39" s="193" t="s">
        <v>347</v>
      </c>
      <c r="C39" s="121" t="s">
        <v>413</v>
      </c>
      <c r="D39" s="143">
        <v>90.476190476190467</v>
      </c>
      <c r="E39" s="32">
        <v>88.888888888888886</v>
      </c>
    </row>
    <row r="40" spans="1:5" ht="31">
      <c r="A40" s="115">
        <v>27</v>
      </c>
      <c r="B40" s="34" t="s">
        <v>337</v>
      </c>
      <c r="C40" s="38" t="s">
        <v>317</v>
      </c>
      <c r="D40" s="143">
        <v>80.952380952380949</v>
      </c>
      <c r="E40" s="32">
        <v>88.888888888888886</v>
      </c>
    </row>
    <row r="41" spans="1:5">
      <c r="A41" s="115">
        <v>2</v>
      </c>
      <c r="B41" s="119" t="s">
        <v>316</v>
      </c>
      <c r="C41" s="38" t="s">
        <v>317</v>
      </c>
      <c r="D41" s="143">
        <v>52.380952380952372</v>
      </c>
      <c r="E41" s="32">
        <v>88.888888888888886</v>
      </c>
    </row>
    <row r="42" spans="1:5" ht="31">
      <c r="A42" s="115">
        <v>4</v>
      </c>
      <c r="B42" s="119" t="s">
        <v>319</v>
      </c>
      <c r="C42" s="38" t="s">
        <v>317</v>
      </c>
      <c r="D42" s="143">
        <v>52.380952380952372</v>
      </c>
      <c r="E42" s="32">
        <v>88.888888888888886</v>
      </c>
    </row>
    <row r="43" spans="1:5">
      <c r="A43" s="115">
        <v>5</v>
      </c>
      <c r="B43" s="194" t="s">
        <v>291</v>
      </c>
      <c r="C43" s="39" t="s">
        <v>318</v>
      </c>
      <c r="D43" s="143">
        <v>90.476190476190467</v>
      </c>
      <c r="E43" s="32">
        <v>77.777777777777771</v>
      </c>
    </row>
    <row r="44" spans="1:5" ht="30">
      <c r="A44" s="115">
        <v>32</v>
      </c>
      <c r="B44" s="195" t="s">
        <v>342</v>
      </c>
      <c r="C44" s="38" t="s">
        <v>158</v>
      </c>
      <c r="D44" s="143">
        <v>90.476190476190467</v>
      </c>
      <c r="E44" s="32">
        <v>77.777777777777771</v>
      </c>
    </row>
    <row r="45" spans="1:5">
      <c r="A45" s="115">
        <v>42</v>
      </c>
      <c r="B45" s="194" t="s">
        <v>277</v>
      </c>
      <c r="C45" s="39" t="s">
        <v>318</v>
      </c>
      <c r="D45" s="143">
        <v>90.476190476190467</v>
      </c>
      <c r="E45" s="32">
        <v>77.777777777777771</v>
      </c>
    </row>
    <row r="46" spans="1:5" ht="30">
      <c r="A46" s="115">
        <v>43</v>
      </c>
      <c r="B46" s="123" t="s">
        <v>368</v>
      </c>
      <c r="C46" s="39" t="s">
        <v>318</v>
      </c>
      <c r="D46" s="143">
        <v>90.476190476190467</v>
      </c>
      <c r="E46" s="32">
        <v>77.777777777777771</v>
      </c>
    </row>
    <row r="47" spans="1:5" ht="30">
      <c r="A47" s="115">
        <v>45</v>
      </c>
      <c r="B47" s="194" t="s">
        <v>370</v>
      </c>
      <c r="C47" s="39" t="s">
        <v>318</v>
      </c>
      <c r="D47" s="143">
        <v>90.476190476190467</v>
      </c>
      <c r="E47" s="32">
        <v>77.777777777777771</v>
      </c>
    </row>
    <row r="48" spans="1:5">
      <c r="A48" s="115">
        <v>46</v>
      </c>
      <c r="B48" s="188" t="s">
        <v>369</v>
      </c>
      <c r="C48" s="39" t="s">
        <v>318</v>
      </c>
      <c r="D48" s="143">
        <v>90.476190476190467</v>
      </c>
      <c r="E48" s="32">
        <v>77.777777777777771</v>
      </c>
    </row>
    <row r="49" spans="1:5">
      <c r="A49" s="115">
        <v>51</v>
      </c>
      <c r="B49" s="194" t="s">
        <v>371</v>
      </c>
      <c r="C49" s="39" t="s">
        <v>318</v>
      </c>
      <c r="D49" s="143">
        <v>90.476190476190467</v>
      </c>
      <c r="E49" s="32">
        <v>77.777777777777771</v>
      </c>
    </row>
    <row r="50" spans="1:5" ht="30">
      <c r="A50" s="115">
        <v>64</v>
      </c>
      <c r="B50" s="194" t="s">
        <v>372</v>
      </c>
      <c r="C50" s="39" t="s">
        <v>318</v>
      </c>
      <c r="D50" s="143">
        <v>90.476190476190467</v>
      </c>
      <c r="E50" s="32">
        <v>77.777777777777771</v>
      </c>
    </row>
    <row r="51" spans="1:5">
      <c r="A51" s="115">
        <v>14</v>
      </c>
      <c r="B51" s="39" t="s">
        <v>327</v>
      </c>
      <c r="C51" s="121" t="s">
        <v>413</v>
      </c>
      <c r="D51" s="143">
        <v>85.714285714285708</v>
      </c>
      <c r="E51" s="32">
        <v>77.777777777777771</v>
      </c>
    </row>
    <row r="52" spans="1:5">
      <c r="A52" s="115">
        <v>19</v>
      </c>
      <c r="B52" s="123" t="s">
        <v>151</v>
      </c>
      <c r="C52" s="38" t="s">
        <v>152</v>
      </c>
      <c r="D52" s="143">
        <v>85.714285714285708</v>
      </c>
      <c r="E52" s="32">
        <v>77.777777777777771</v>
      </c>
    </row>
    <row r="53" spans="1:5">
      <c r="A53" s="115">
        <v>20</v>
      </c>
      <c r="B53" s="123" t="s">
        <v>331</v>
      </c>
      <c r="C53" s="38" t="s">
        <v>152</v>
      </c>
      <c r="D53" s="143">
        <v>85.714285714285708</v>
      </c>
      <c r="E53" s="32">
        <v>77.777777777777771</v>
      </c>
    </row>
    <row r="54" spans="1:5">
      <c r="A54" s="115">
        <v>21</v>
      </c>
      <c r="B54" s="195" t="s">
        <v>332</v>
      </c>
      <c r="C54" s="38" t="s">
        <v>152</v>
      </c>
      <c r="D54" s="143">
        <v>85.714285714285708</v>
      </c>
      <c r="E54" s="32">
        <v>77.777777777777771</v>
      </c>
    </row>
    <row r="55" spans="1:5">
      <c r="A55" s="115">
        <v>23</v>
      </c>
      <c r="B55" s="123" t="s">
        <v>334</v>
      </c>
      <c r="C55" s="121" t="s">
        <v>413</v>
      </c>
      <c r="D55" s="143">
        <v>85.714285714285708</v>
      </c>
      <c r="E55" s="32">
        <v>77.777777777777771</v>
      </c>
    </row>
    <row r="56" spans="1:5">
      <c r="A56" s="115">
        <v>67</v>
      </c>
      <c r="B56" s="123" t="s">
        <v>363</v>
      </c>
      <c r="C56" s="38" t="s">
        <v>152</v>
      </c>
      <c r="D56" s="143">
        <v>85.714285714285708</v>
      </c>
      <c r="E56" s="32">
        <v>77.777777777777771</v>
      </c>
    </row>
    <row r="57" spans="1:5" ht="46">
      <c r="A57" s="115">
        <v>12</v>
      </c>
      <c r="B57" s="120" t="s">
        <v>366</v>
      </c>
      <c r="C57" s="39" t="s">
        <v>152</v>
      </c>
      <c r="D57" s="143">
        <v>80.952380952380949</v>
      </c>
      <c r="E57" s="32">
        <v>77.777777777777771</v>
      </c>
    </row>
    <row r="58" spans="1:5" ht="31">
      <c r="A58" s="115">
        <v>3</v>
      </c>
      <c r="B58" s="119" t="s">
        <v>272</v>
      </c>
      <c r="C58" s="38" t="s">
        <v>318</v>
      </c>
      <c r="D58" s="143">
        <v>80.952380952380949</v>
      </c>
      <c r="E58" s="32">
        <v>77.777777777777771</v>
      </c>
    </row>
    <row r="59" spans="1:5">
      <c r="A59" s="115">
        <v>7</v>
      </c>
      <c r="B59" s="34" t="s">
        <v>290</v>
      </c>
      <c r="C59" s="38" t="s">
        <v>318</v>
      </c>
      <c r="D59" s="143">
        <v>80.952380952380949</v>
      </c>
      <c r="E59" s="32">
        <v>77.777777777777771</v>
      </c>
    </row>
    <row r="60" spans="1:5">
      <c r="A60" s="115">
        <v>18</v>
      </c>
      <c r="B60" s="34" t="s">
        <v>330</v>
      </c>
      <c r="C60" s="38" t="s">
        <v>318</v>
      </c>
      <c r="D60" s="143">
        <v>80.952380952380949</v>
      </c>
      <c r="E60" s="32">
        <v>77.777777777777771</v>
      </c>
    </row>
    <row r="61" spans="1:5" ht="31">
      <c r="A61" s="115">
        <v>31</v>
      </c>
      <c r="B61" s="34" t="s">
        <v>341</v>
      </c>
      <c r="C61" s="38" t="s">
        <v>158</v>
      </c>
      <c r="D61" s="143">
        <v>80.952380952380949</v>
      </c>
      <c r="E61" s="32">
        <v>77.777777777777771</v>
      </c>
    </row>
    <row r="62" spans="1:5">
      <c r="A62" s="115">
        <v>44</v>
      </c>
      <c r="B62" s="37" t="s">
        <v>349</v>
      </c>
      <c r="C62" s="38" t="s">
        <v>318</v>
      </c>
      <c r="D62" s="143">
        <v>80.952380952380949</v>
      </c>
      <c r="E62" s="32">
        <v>77.777777777777771</v>
      </c>
    </row>
    <row r="63" spans="1:5" ht="31">
      <c r="A63" s="115">
        <v>40</v>
      </c>
      <c r="B63" s="120" t="s">
        <v>365</v>
      </c>
      <c r="C63" s="39" t="s">
        <v>152</v>
      </c>
      <c r="D63" s="143">
        <v>71.428571428571431</v>
      </c>
      <c r="E63" s="32">
        <v>77.777777777777771</v>
      </c>
    </row>
    <row r="64" spans="1:5" ht="31">
      <c r="A64" s="115">
        <v>58</v>
      </c>
      <c r="B64" s="120" t="s">
        <v>364</v>
      </c>
      <c r="C64" s="39" t="s">
        <v>152</v>
      </c>
      <c r="D64" s="143">
        <v>71.428571428571431</v>
      </c>
      <c r="E64" s="32">
        <v>77.777777777777771</v>
      </c>
    </row>
    <row r="65" spans="1:6" ht="30">
      <c r="A65" s="115">
        <v>52</v>
      </c>
      <c r="B65" s="123" t="s">
        <v>376</v>
      </c>
      <c r="C65" s="39" t="s">
        <v>152</v>
      </c>
      <c r="D65" s="143">
        <v>85.714285714285708</v>
      </c>
      <c r="E65" s="32">
        <v>66.666666666666657</v>
      </c>
    </row>
    <row r="66" spans="1:6" ht="46">
      <c r="A66" s="115">
        <v>39</v>
      </c>
      <c r="B66" s="34" t="s">
        <v>348</v>
      </c>
      <c r="C66" s="38" t="s">
        <v>172</v>
      </c>
      <c r="D66" s="143">
        <v>80.952380952380949</v>
      </c>
      <c r="E66" s="32">
        <v>66.666666666666657</v>
      </c>
    </row>
    <row r="67" spans="1:6" ht="31">
      <c r="A67" s="115">
        <v>25</v>
      </c>
      <c r="B67" s="119" t="s">
        <v>336</v>
      </c>
      <c r="C67" s="38" t="s">
        <v>172</v>
      </c>
      <c r="D67" s="143">
        <v>28.571428571428573</v>
      </c>
      <c r="E67" s="32">
        <v>66.666666666666657</v>
      </c>
    </row>
    <row r="68" spans="1:6" ht="46">
      <c r="A68" s="115">
        <v>36</v>
      </c>
      <c r="B68" s="36" t="s">
        <v>325</v>
      </c>
      <c r="C68" s="38" t="s">
        <v>326</v>
      </c>
      <c r="D68" s="143">
        <v>76.190476190476176</v>
      </c>
      <c r="E68" s="32">
        <v>55.55555555555555</v>
      </c>
    </row>
    <row r="70" spans="1:6">
      <c r="D70" s="196">
        <f>AVERAGE(D2:D68)</f>
        <v>85.429992892679408</v>
      </c>
      <c r="E70" s="196">
        <f>AVERAGE(E2:E68)</f>
        <v>87.562189054726204</v>
      </c>
    </row>
    <row r="74" spans="1:6">
      <c r="E74" s="31" t="s">
        <v>448</v>
      </c>
    </row>
    <row r="76" spans="1:6">
      <c r="E76" s="197"/>
      <c r="F76" s="197"/>
    </row>
    <row r="77" spans="1:6">
      <c r="E77" s="157"/>
      <c r="F77" s="157"/>
    </row>
    <row r="78" spans="1:6">
      <c r="E78" s="198"/>
      <c r="F78" s="157"/>
    </row>
    <row r="79" spans="1:6">
      <c r="E79" s="197"/>
      <c r="F79" s="197"/>
    </row>
  </sheetData>
  <autoFilter ref="A1:G1" xr:uid="{00000000-0009-0000-0000-000015000000}">
    <sortState xmlns:xlrd2="http://schemas.microsoft.com/office/spreadsheetml/2017/richdata2" ref="A2:G68">
      <sortCondition descending="1" ref="E1:E68"/>
    </sortState>
  </autoFilter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73"/>
  <sheetViews>
    <sheetView zoomScale="25" zoomScaleNormal="25" zoomScalePageLayoutView="25" workbookViewId="0">
      <selection sqref="A1:XFD1"/>
    </sheetView>
  </sheetViews>
  <sheetFormatPr baseColWidth="10" defaultRowHeight="14"/>
  <cols>
    <col min="1" max="1" width="10.83203125" style="150"/>
    <col min="2" max="2" width="31.33203125" style="332" customWidth="1"/>
    <col min="3" max="3" width="10.83203125" style="150"/>
    <col min="4" max="4" width="10.83203125" style="158"/>
    <col min="5" max="5" width="10.83203125" style="150"/>
    <col min="6" max="6" width="12.83203125" style="150" bestFit="1" customWidth="1"/>
    <col min="7" max="7" width="10.83203125" style="150"/>
    <col min="8" max="8" width="12" style="150" customWidth="1"/>
    <col min="9" max="10" width="10.83203125" style="150"/>
    <col min="11" max="11" width="12" style="150" bestFit="1" customWidth="1"/>
    <col min="12" max="14" width="10.83203125" style="150"/>
    <col min="15" max="15" width="26.1640625" style="150" customWidth="1"/>
    <col min="16" max="16" width="37" style="150" customWidth="1"/>
    <col min="17" max="16384" width="10.83203125" style="150"/>
  </cols>
  <sheetData>
    <row r="1" spans="1:6" ht="75">
      <c r="A1" s="80" t="s">
        <v>394</v>
      </c>
      <c r="B1" s="174" t="s">
        <v>220</v>
      </c>
      <c r="C1" s="147" t="s">
        <v>81</v>
      </c>
      <c r="D1" s="334" t="s">
        <v>411</v>
      </c>
      <c r="E1" s="80" t="s">
        <v>200</v>
      </c>
      <c r="F1" s="80" t="s">
        <v>10</v>
      </c>
    </row>
    <row r="2" spans="1:6">
      <c r="A2" s="115">
        <v>1</v>
      </c>
      <c r="B2" s="175" t="s">
        <v>314</v>
      </c>
      <c r="C2" s="38" t="s">
        <v>315</v>
      </c>
      <c r="D2" s="143">
        <v>100</v>
      </c>
      <c r="E2" s="331">
        <v>100</v>
      </c>
      <c r="F2" s="331">
        <v>100</v>
      </c>
    </row>
    <row r="3" spans="1:6">
      <c r="A3" s="115">
        <v>13</v>
      </c>
      <c r="B3" s="175" t="s">
        <v>324</v>
      </c>
      <c r="C3" s="38" t="s">
        <v>175</v>
      </c>
      <c r="D3" s="143">
        <v>100</v>
      </c>
      <c r="E3" s="331">
        <v>100</v>
      </c>
      <c r="F3" s="331">
        <v>100</v>
      </c>
    </row>
    <row r="4" spans="1:6" ht="15">
      <c r="A4" s="115">
        <v>16</v>
      </c>
      <c r="B4" s="176" t="s">
        <v>375</v>
      </c>
      <c r="C4" s="123" t="s">
        <v>156</v>
      </c>
      <c r="D4" s="143">
        <v>100</v>
      </c>
      <c r="E4" s="331">
        <v>100</v>
      </c>
      <c r="F4" s="331">
        <v>100</v>
      </c>
    </row>
    <row r="5" spans="1:6" ht="30">
      <c r="A5" s="115">
        <v>24</v>
      </c>
      <c r="B5" s="43" t="s">
        <v>335</v>
      </c>
      <c r="C5" s="38" t="s">
        <v>172</v>
      </c>
      <c r="D5" s="143">
        <v>100</v>
      </c>
      <c r="E5" s="331">
        <v>100</v>
      </c>
      <c r="F5" s="331">
        <v>100</v>
      </c>
    </row>
    <row r="6" spans="1:6" ht="15">
      <c r="A6" s="115">
        <v>26</v>
      </c>
      <c r="B6" s="176" t="s">
        <v>264</v>
      </c>
      <c r="C6" s="39" t="s">
        <v>156</v>
      </c>
      <c r="D6" s="143">
        <v>100</v>
      </c>
      <c r="E6" s="331">
        <v>100</v>
      </c>
      <c r="F6" s="331">
        <v>100</v>
      </c>
    </row>
    <row r="7" spans="1:6" ht="30">
      <c r="A7" s="115">
        <v>34</v>
      </c>
      <c r="B7" s="42" t="s">
        <v>343</v>
      </c>
      <c r="C7" s="38" t="s">
        <v>344</v>
      </c>
      <c r="D7" s="143">
        <v>100</v>
      </c>
      <c r="E7" s="331">
        <v>100</v>
      </c>
      <c r="F7" s="331">
        <v>100</v>
      </c>
    </row>
    <row r="8" spans="1:6" ht="15">
      <c r="A8" s="115">
        <v>41</v>
      </c>
      <c r="B8" s="176" t="s">
        <v>373</v>
      </c>
      <c r="C8" s="39" t="s">
        <v>164</v>
      </c>
      <c r="D8" s="143">
        <v>100</v>
      </c>
      <c r="E8" s="331">
        <v>100</v>
      </c>
      <c r="F8" s="331">
        <v>100</v>
      </c>
    </row>
    <row r="9" spans="1:6" ht="15">
      <c r="A9" s="115">
        <v>50</v>
      </c>
      <c r="B9" s="176" t="s">
        <v>265</v>
      </c>
      <c r="C9" s="123" t="s">
        <v>156</v>
      </c>
      <c r="D9" s="143">
        <v>100</v>
      </c>
      <c r="E9" s="331">
        <v>100</v>
      </c>
      <c r="F9" s="331">
        <v>100</v>
      </c>
    </row>
    <row r="10" spans="1:6" ht="30">
      <c r="A10" s="115">
        <v>53</v>
      </c>
      <c r="B10" s="42" t="s">
        <v>353</v>
      </c>
      <c r="C10" s="117" t="s">
        <v>172</v>
      </c>
      <c r="D10" s="143">
        <v>100</v>
      </c>
      <c r="E10" s="331">
        <v>100</v>
      </c>
      <c r="F10" s="331">
        <v>100</v>
      </c>
    </row>
    <row r="11" spans="1:6" ht="30">
      <c r="A11" s="115">
        <v>54</v>
      </c>
      <c r="B11" s="42" t="s">
        <v>354</v>
      </c>
      <c r="C11" s="117" t="s">
        <v>172</v>
      </c>
      <c r="D11" s="143">
        <v>100</v>
      </c>
      <c r="E11" s="331">
        <v>100</v>
      </c>
      <c r="F11" s="331">
        <v>100</v>
      </c>
    </row>
    <row r="12" spans="1:6" ht="45">
      <c r="A12" s="115">
        <v>57</v>
      </c>
      <c r="B12" s="177" t="s">
        <v>357</v>
      </c>
      <c r="C12" s="38" t="s">
        <v>153</v>
      </c>
      <c r="D12" s="143">
        <v>100</v>
      </c>
      <c r="E12" s="331">
        <v>100</v>
      </c>
      <c r="F12" s="331">
        <v>100</v>
      </c>
    </row>
    <row r="13" spans="1:6" ht="75">
      <c r="A13" s="115">
        <v>59</v>
      </c>
      <c r="B13" s="42" t="s">
        <v>358</v>
      </c>
      <c r="C13" s="38" t="s">
        <v>153</v>
      </c>
      <c r="D13" s="143">
        <v>100</v>
      </c>
      <c r="E13" s="331">
        <v>100</v>
      </c>
      <c r="F13" s="331">
        <v>100</v>
      </c>
    </row>
    <row r="14" spans="1:6">
      <c r="A14" s="115">
        <v>9</v>
      </c>
      <c r="B14" s="175" t="s">
        <v>321</v>
      </c>
      <c r="C14" s="38" t="s">
        <v>317</v>
      </c>
      <c r="D14" s="143">
        <v>95.238095238095227</v>
      </c>
      <c r="E14" s="331">
        <v>100</v>
      </c>
      <c r="F14" s="331">
        <v>88.888888888888886</v>
      </c>
    </row>
    <row r="15" spans="1:6" ht="30">
      <c r="A15" s="115">
        <v>10</v>
      </c>
      <c r="B15" s="43" t="s">
        <v>322</v>
      </c>
      <c r="C15" s="38" t="s">
        <v>317</v>
      </c>
      <c r="D15" s="143">
        <v>95.238095238095227</v>
      </c>
      <c r="E15" s="331">
        <v>100</v>
      </c>
      <c r="F15" s="331">
        <v>88.888888888888886</v>
      </c>
    </row>
    <row r="16" spans="1:6" ht="30">
      <c r="A16" s="115">
        <v>11</v>
      </c>
      <c r="B16" s="43" t="s">
        <v>323</v>
      </c>
      <c r="C16" s="38" t="s">
        <v>317</v>
      </c>
      <c r="D16" s="143">
        <v>95.238095238095227</v>
      </c>
      <c r="E16" s="331">
        <v>100</v>
      </c>
      <c r="F16" s="331">
        <v>88.888888888888886</v>
      </c>
    </row>
    <row r="17" spans="1:6" ht="30">
      <c r="A17" s="115">
        <v>15</v>
      </c>
      <c r="B17" s="177" t="s">
        <v>328</v>
      </c>
      <c r="C17" s="38" t="s">
        <v>317</v>
      </c>
      <c r="D17" s="143">
        <v>95.238095238095227</v>
      </c>
      <c r="E17" s="331">
        <v>100</v>
      </c>
      <c r="F17" s="331">
        <v>88.888888888888886</v>
      </c>
    </row>
    <row r="18" spans="1:6" ht="15">
      <c r="A18" s="115">
        <v>30</v>
      </c>
      <c r="B18" s="42" t="s">
        <v>340</v>
      </c>
      <c r="C18" s="38" t="s">
        <v>317</v>
      </c>
      <c r="D18" s="143">
        <v>95.238095238095227</v>
      </c>
      <c r="E18" s="331">
        <v>100</v>
      </c>
      <c r="F18" s="331">
        <v>88.888888888888886</v>
      </c>
    </row>
    <row r="19" spans="1:6" ht="30">
      <c r="A19" s="115">
        <v>37</v>
      </c>
      <c r="B19" s="177" t="s">
        <v>346</v>
      </c>
      <c r="C19" s="35" t="s">
        <v>317</v>
      </c>
      <c r="D19" s="143">
        <v>95.238095238095227</v>
      </c>
      <c r="E19" s="331">
        <v>100</v>
      </c>
      <c r="F19" s="331">
        <v>88.888888888888886</v>
      </c>
    </row>
    <row r="20" spans="1:6">
      <c r="A20" s="115">
        <v>47</v>
      </c>
      <c r="B20" s="175" t="s">
        <v>350</v>
      </c>
      <c r="C20" s="38" t="s">
        <v>317</v>
      </c>
      <c r="D20" s="143">
        <v>95.238095238095227</v>
      </c>
      <c r="E20" s="331">
        <v>100</v>
      </c>
      <c r="F20" s="331">
        <v>88.888888888888886</v>
      </c>
    </row>
    <row r="21" spans="1:6" ht="15">
      <c r="A21" s="115">
        <v>48</v>
      </c>
      <c r="B21" s="42" t="s">
        <v>351</v>
      </c>
      <c r="C21" s="38" t="s">
        <v>317</v>
      </c>
      <c r="D21" s="143">
        <v>95.238095238095227</v>
      </c>
      <c r="E21" s="331">
        <v>100</v>
      </c>
      <c r="F21" s="331">
        <v>88.888888888888886</v>
      </c>
    </row>
    <row r="22" spans="1:6" ht="15">
      <c r="A22" s="115">
        <v>49</v>
      </c>
      <c r="B22" s="42" t="s">
        <v>352</v>
      </c>
      <c r="C22" s="38" t="s">
        <v>317</v>
      </c>
      <c r="D22" s="143">
        <v>95.238095238095227</v>
      </c>
      <c r="E22" s="331">
        <v>100</v>
      </c>
      <c r="F22" s="331">
        <v>88.888888888888886</v>
      </c>
    </row>
    <row r="23" spans="1:6" ht="30">
      <c r="A23" s="115">
        <v>55</v>
      </c>
      <c r="B23" s="42" t="s">
        <v>355</v>
      </c>
      <c r="C23" s="117" t="s">
        <v>317</v>
      </c>
      <c r="D23" s="143">
        <v>95.238095238095227</v>
      </c>
      <c r="E23" s="331">
        <v>100</v>
      </c>
      <c r="F23" s="331">
        <v>88.888888888888886</v>
      </c>
    </row>
    <row r="24" spans="1:6" ht="30">
      <c r="A24" s="151">
        <v>63</v>
      </c>
      <c r="B24" s="42" t="s">
        <v>359</v>
      </c>
      <c r="C24" s="38" t="s">
        <v>177</v>
      </c>
      <c r="D24" s="143">
        <v>95.238095238095227</v>
      </c>
      <c r="E24" s="331">
        <v>91.666666666666657</v>
      </c>
      <c r="F24" s="331">
        <v>100</v>
      </c>
    </row>
    <row r="25" spans="1:6" ht="30">
      <c r="A25" s="38">
        <v>65</v>
      </c>
      <c r="B25" s="189" t="s">
        <v>361</v>
      </c>
      <c r="C25" s="38" t="s">
        <v>317</v>
      </c>
      <c r="D25" s="143">
        <v>95.238095238095227</v>
      </c>
      <c r="E25" s="331">
        <v>100</v>
      </c>
      <c r="F25" s="331">
        <v>88.888888888888886</v>
      </c>
    </row>
    <row r="26" spans="1:6" ht="15">
      <c r="A26" s="115">
        <v>5</v>
      </c>
      <c r="B26" s="176" t="s">
        <v>291</v>
      </c>
      <c r="C26" s="39" t="s">
        <v>318</v>
      </c>
      <c r="D26" s="143">
        <v>90.476190476190467</v>
      </c>
      <c r="E26" s="331">
        <v>100</v>
      </c>
      <c r="F26" s="331">
        <v>77.777777777777771</v>
      </c>
    </row>
    <row r="27" spans="1:6">
      <c r="A27" s="115">
        <v>6</v>
      </c>
      <c r="B27" s="175" t="s">
        <v>320</v>
      </c>
      <c r="C27" s="38" t="s">
        <v>175</v>
      </c>
      <c r="D27" s="143">
        <v>90.476190476190467</v>
      </c>
      <c r="E27" s="331">
        <v>83.333333333333329</v>
      </c>
      <c r="F27" s="331">
        <v>100</v>
      </c>
    </row>
    <row r="28" spans="1:6" ht="45">
      <c r="A28" s="115">
        <v>8</v>
      </c>
      <c r="B28" s="176" t="s">
        <v>374</v>
      </c>
      <c r="C28" s="321" t="s">
        <v>413</v>
      </c>
      <c r="D28" s="143">
        <v>90.476190476190467</v>
      </c>
      <c r="E28" s="331">
        <v>91.666666666666657</v>
      </c>
      <c r="F28" s="331">
        <v>88.888888888888886</v>
      </c>
    </row>
    <row r="29" spans="1:6" ht="15">
      <c r="A29" s="115">
        <v>17</v>
      </c>
      <c r="B29" s="42" t="s">
        <v>329</v>
      </c>
      <c r="C29" s="321" t="s">
        <v>413</v>
      </c>
      <c r="D29" s="143">
        <v>90.476190476190467</v>
      </c>
      <c r="E29" s="331">
        <v>91.666666666666657</v>
      </c>
      <c r="F29" s="331">
        <v>88.888888888888886</v>
      </c>
    </row>
    <row r="30" spans="1:6" ht="15">
      <c r="A30" s="115">
        <v>29</v>
      </c>
      <c r="B30" s="42" t="s">
        <v>339</v>
      </c>
      <c r="C30" s="321" t="s">
        <v>413</v>
      </c>
      <c r="D30" s="143">
        <v>90.476190476190467</v>
      </c>
      <c r="E30" s="331">
        <v>91.666666666666657</v>
      </c>
      <c r="F30" s="331">
        <v>88.888888888888886</v>
      </c>
    </row>
    <row r="31" spans="1:6" ht="30">
      <c r="A31" s="115">
        <v>32</v>
      </c>
      <c r="B31" s="43" t="s">
        <v>342</v>
      </c>
      <c r="C31" s="38" t="s">
        <v>158</v>
      </c>
      <c r="D31" s="143">
        <v>90.476190476190467</v>
      </c>
      <c r="E31" s="331">
        <v>100</v>
      </c>
      <c r="F31" s="331">
        <v>77.777777777777771</v>
      </c>
    </row>
    <row r="32" spans="1:6" ht="15">
      <c r="A32" s="115">
        <v>38</v>
      </c>
      <c r="B32" s="175" t="s">
        <v>347</v>
      </c>
      <c r="C32" s="321" t="s">
        <v>413</v>
      </c>
      <c r="D32" s="143">
        <v>90.476190476190467</v>
      </c>
      <c r="E32" s="331">
        <v>91.666666666666657</v>
      </c>
      <c r="F32" s="331">
        <v>88.888888888888886</v>
      </c>
    </row>
    <row r="33" spans="1:12" ht="15">
      <c r="A33" s="115">
        <v>42</v>
      </c>
      <c r="B33" s="176" t="s">
        <v>277</v>
      </c>
      <c r="C33" s="39" t="s">
        <v>318</v>
      </c>
      <c r="D33" s="143">
        <v>90.476190476190467</v>
      </c>
      <c r="E33" s="331">
        <v>100</v>
      </c>
      <c r="F33" s="331">
        <v>77.777777777777771</v>
      </c>
    </row>
    <row r="34" spans="1:12" ht="30">
      <c r="A34" s="115">
        <v>43</v>
      </c>
      <c r="B34" s="42" t="s">
        <v>368</v>
      </c>
      <c r="C34" s="39" t="s">
        <v>318</v>
      </c>
      <c r="D34" s="143">
        <v>90.476190476190467</v>
      </c>
      <c r="E34" s="331">
        <v>100</v>
      </c>
      <c r="F34" s="331">
        <v>77.777777777777771</v>
      </c>
    </row>
    <row r="35" spans="1:12" ht="30">
      <c r="A35" s="115">
        <v>45</v>
      </c>
      <c r="B35" s="176" t="s">
        <v>370</v>
      </c>
      <c r="C35" s="39" t="s">
        <v>318</v>
      </c>
      <c r="D35" s="143">
        <v>90.476190476190467</v>
      </c>
      <c r="E35" s="331">
        <v>100</v>
      </c>
      <c r="F35" s="331">
        <v>77.777777777777771</v>
      </c>
    </row>
    <row r="36" spans="1:12" ht="15">
      <c r="A36" s="115">
        <v>46</v>
      </c>
      <c r="B36" s="189" t="s">
        <v>369</v>
      </c>
      <c r="C36" s="39" t="s">
        <v>318</v>
      </c>
      <c r="D36" s="143">
        <v>90.476190476190467</v>
      </c>
      <c r="E36" s="331">
        <v>100</v>
      </c>
      <c r="F36" s="331">
        <v>77.777777777777771</v>
      </c>
    </row>
    <row r="37" spans="1:12" ht="15">
      <c r="A37" s="115">
        <v>51</v>
      </c>
      <c r="B37" s="176" t="s">
        <v>371</v>
      </c>
      <c r="C37" s="39" t="s">
        <v>318</v>
      </c>
      <c r="D37" s="143">
        <v>90.476190476190467</v>
      </c>
      <c r="E37" s="331">
        <v>100</v>
      </c>
      <c r="F37" s="331">
        <v>77.777777777777771</v>
      </c>
    </row>
    <row r="38" spans="1:12" ht="45">
      <c r="A38" s="190">
        <v>64</v>
      </c>
      <c r="B38" s="176" t="s">
        <v>372</v>
      </c>
      <c r="C38" s="39" t="s">
        <v>318</v>
      </c>
      <c r="D38" s="143">
        <v>90.476190476190467</v>
      </c>
      <c r="E38" s="331">
        <v>100</v>
      </c>
      <c r="F38" s="331">
        <v>77.777777777777771</v>
      </c>
    </row>
    <row r="39" spans="1:12" ht="15">
      <c r="A39" s="115">
        <v>14</v>
      </c>
      <c r="B39" s="177" t="s">
        <v>327</v>
      </c>
      <c r="C39" s="321" t="s">
        <v>413</v>
      </c>
      <c r="D39" s="143">
        <v>85.714285714285708</v>
      </c>
      <c r="E39" s="331">
        <v>91.666666666666657</v>
      </c>
      <c r="F39" s="331">
        <v>77.777777777777771</v>
      </c>
    </row>
    <row r="40" spans="1:12" ht="15">
      <c r="A40" s="115">
        <v>19</v>
      </c>
      <c r="B40" s="42" t="s">
        <v>151</v>
      </c>
      <c r="C40" s="38" t="s">
        <v>152</v>
      </c>
      <c r="D40" s="143">
        <v>85.714285714285708</v>
      </c>
      <c r="E40" s="331">
        <v>91.666666666666657</v>
      </c>
      <c r="F40" s="331">
        <v>77.777777777777771</v>
      </c>
    </row>
    <row r="41" spans="1:12" ht="15">
      <c r="A41" s="115">
        <v>20</v>
      </c>
      <c r="B41" s="42" t="s">
        <v>331</v>
      </c>
      <c r="C41" s="38" t="s">
        <v>152</v>
      </c>
      <c r="D41" s="143">
        <v>85.714285714285708</v>
      </c>
      <c r="E41" s="331">
        <v>91.666666666666657</v>
      </c>
      <c r="F41" s="331">
        <v>77.777777777777771</v>
      </c>
    </row>
    <row r="42" spans="1:12" ht="15">
      <c r="A42" s="115">
        <v>21</v>
      </c>
      <c r="B42" s="43" t="s">
        <v>332</v>
      </c>
      <c r="C42" s="38" t="s">
        <v>152</v>
      </c>
      <c r="D42" s="143">
        <v>85.714285714285708</v>
      </c>
      <c r="E42" s="331">
        <v>91.666666666666657</v>
      </c>
      <c r="F42" s="331">
        <v>77.777777777777771</v>
      </c>
    </row>
    <row r="43" spans="1:12" ht="15">
      <c r="A43" s="115">
        <v>22</v>
      </c>
      <c r="B43" s="43" t="s">
        <v>333</v>
      </c>
      <c r="C43" s="38" t="s">
        <v>175</v>
      </c>
      <c r="D43" s="143">
        <v>85.714285714285708</v>
      </c>
      <c r="E43" s="331">
        <v>75</v>
      </c>
      <c r="F43" s="331">
        <v>100</v>
      </c>
    </row>
    <row r="44" spans="1:12" ht="15">
      <c r="A44" s="115">
        <v>23</v>
      </c>
      <c r="B44" s="42" t="s">
        <v>334</v>
      </c>
      <c r="C44" s="321" t="s">
        <v>413</v>
      </c>
      <c r="D44" s="143">
        <v>85.714285714285708</v>
      </c>
      <c r="E44" s="331">
        <v>91.666666666666657</v>
      </c>
      <c r="F44" s="331">
        <v>77.777777777777771</v>
      </c>
    </row>
    <row r="45" spans="1:12" ht="30">
      <c r="A45" s="115">
        <v>52</v>
      </c>
      <c r="B45" s="42" t="s">
        <v>377</v>
      </c>
      <c r="C45" s="39" t="s">
        <v>152</v>
      </c>
      <c r="D45" s="143">
        <v>85.714285714285708</v>
      </c>
      <c r="E45" s="331">
        <v>100</v>
      </c>
      <c r="F45" s="331">
        <v>66.666666666666657</v>
      </c>
    </row>
    <row r="46" spans="1:12" ht="75">
      <c r="A46" s="115">
        <v>56</v>
      </c>
      <c r="B46" s="43" t="s">
        <v>356</v>
      </c>
      <c r="C46" s="38" t="s">
        <v>153</v>
      </c>
      <c r="D46" s="143">
        <v>85.714285714285708</v>
      </c>
      <c r="E46" s="331">
        <v>75</v>
      </c>
      <c r="F46" s="331">
        <v>100</v>
      </c>
      <c r="H46" s="28"/>
      <c r="I46" s="28"/>
      <c r="J46" s="28"/>
      <c r="K46" s="28"/>
      <c r="L46" s="28"/>
    </row>
    <row r="47" spans="1:12" ht="16">
      <c r="A47" s="151">
        <v>67</v>
      </c>
      <c r="B47" s="42" t="s">
        <v>363</v>
      </c>
      <c r="C47" s="38" t="s">
        <v>152</v>
      </c>
      <c r="D47" s="143">
        <v>85.714285714285708</v>
      </c>
      <c r="E47" s="331">
        <v>91.666666666666657</v>
      </c>
      <c r="F47" s="331">
        <v>77.777777777777771</v>
      </c>
      <c r="H47" s="28"/>
      <c r="I47" s="28"/>
      <c r="J47" s="28"/>
      <c r="K47" s="28"/>
      <c r="L47" s="28"/>
    </row>
    <row r="48" spans="1:12" ht="16">
      <c r="A48" s="179"/>
      <c r="B48" s="180" t="s">
        <v>232</v>
      </c>
      <c r="C48" s="179"/>
      <c r="D48" s="181">
        <v>85.46</v>
      </c>
      <c r="E48" s="179"/>
      <c r="F48" s="179"/>
      <c r="H48" s="28"/>
      <c r="I48" s="28"/>
      <c r="J48" s="28"/>
      <c r="K48" s="28"/>
      <c r="L48" s="28"/>
    </row>
    <row r="49" spans="1:12" ht="31">
      <c r="A49" s="115">
        <v>3</v>
      </c>
      <c r="B49" s="182" t="s">
        <v>272</v>
      </c>
      <c r="C49" s="38" t="s">
        <v>318</v>
      </c>
      <c r="D49" s="143">
        <v>80.952380952380949</v>
      </c>
      <c r="E49" s="331">
        <v>83.333333333333329</v>
      </c>
      <c r="F49" s="331">
        <v>77.777777777777771</v>
      </c>
      <c r="H49" s="28"/>
      <c r="I49" s="28"/>
      <c r="J49" s="28"/>
      <c r="K49" s="28"/>
      <c r="L49" s="28"/>
    </row>
    <row r="50" spans="1:12" ht="31">
      <c r="A50" s="115">
        <v>7</v>
      </c>
      <c r="B50" s="183" t="s">
        <v>290</v>
      </c>
      <c r="C50" s="38" t="s">
        <v>318</v>
      </c>
      <c r="D50" s="143">
        <v>80.952380952380949</v>
      </c>
      <c r="E50" s="331">
        <v>83.333333333333329</v>
      </c>
      <c r="F50" s="331">
        <v>77.777777777777771</v>
      </c>
      <c r="H50" s="28"/>
      <c r="I50" s="28"/>
      <c r="J50" s="28"/>
      <c r="K50" s="28"/>
      <c r="L50" s="28"/>
    </row>
    <row r="51" spans="1:12" ht="46">
      <c r="A51" s="115">
        <v>12</v>
      </c>
      <c r="B51" s="184" t="s">
        <v>366</v>
      </c>
      <c r="C51" s="39" t="s">
        <v>152</v>
      </c>
      <c r="D51" s="143">
        <v>80.952380952380949</v>
      </c>
      <c r="E51" s="331">
        <v>83.333333333333343</v>
      </c>
      <c r="F51" s="331">
        <v>77.777777777777771</v>
      </c>
      <c r="H51" s="28"/>
      <c r="I51" s="28"/>
      <c r="J51" s="28"/>
      <c r="K51" s="28"/>
      <c r="L51" s="28"/>
    </row>
    <row r="52" spans="1:12" ht="16">
      <c r="A52" s="115">
        <v>18</v>
      </c>
      <c r="B52" s="183" t="s">
        <v>330</v>
      </c>
      <c r="C52" s="38" t="s">
        <v>318</v>
      </c>
      <c r="D52" s="143">
        <v>80.952380952380949</v>
      </c>
      <c r="E52" s="331">
        <v>83.333333333333329</v>
      </c>
      <c r="F52" s="331">
        <v>77.777777777777771</v>
      </c>
      <c r="H52" s="28"/>
      <c r="I52" s="28"/>
      <c r="J52" s="28"/>
      <c r="K52" s="28"/>
      <c r="L52" s="28"/>
    </row>
    <row r="53" spans="1:12" ht="31">
      <c r="A53" s="115">
        <v>27</v>
      </c>
      <c r="B53" s="183" t="s">
        <v>337</v>
      </c>
      <c r="C53" s="38" t="s">
        <v>317</v>
      </c>
      <c r="D53" s="143">
        <v>80.952380952380949</v>
      </c>
      <c r="E53" s="331">
        <v>75</v>
      </c>
      <c r="F53" s="331">
        <v>88.888888888888886</v>
      </c>
      <c r="H53" s="28"/>
      <c r="I53" s="28"/>
      <c r="J53" s="28"/>
      <c r="K53" s="28"/>
      <c r="L53" s="28"/>
    </row>
    <row r="54" spans="1:12" ht="31">
      <c r="A54" s="115">
        <v>28</v>
      </c>
      <c r="B54" s="183" t="s">
        <v>338</v>
      </c>
      <c r="C54" s="38" t="s">
        <v>175</v>
      </c>
      <c r="D54" s="143">
        <v>80.952380952380949</v>
      </c>
      <c r="E54" s="331">
        <v>66.666666666666657</v>
      </c>
      <c r="F54" s="331">
        <v>100</v>
      </c>
      <c r="H54" s="28"/>
      <c r="I54" s="28"/>
      <c r="J54" s="28"/>
      <c r="K54" s="28"/>
      <c r="L54" s="28"/>
    </row>
    <row r="55" spans="1:12" ht="31">
      <c r="A55" s="115">
        <v>31</v>
      </c>
      <c r="B55" s="183" t="s">
        <v>341</v>
      </c>
      <c r="C55" s="38" t="s">
        <v>158</v>
      </c>
      <c r="D55" s="143">
        <v>80.952380952380949</v>
      </c>
      <c r="E55" s="331">
        <v>83.333333333333329</v>
      </c>
      <c r="F55" s="331">
        <v>77.777777777777771</v>
      </c>
      <c r="H55" s="28"/>
      <c r="I55" s="28"/>
      <c r="J55" s="28"/>
      <c r="K55" s="28"/>
      <c r="L55" s="28"/>
    </row>
    <row r="56" spans="1:12" ht="46">
      <c r="A56" s="115">
        <v>39</v>
      </c>
      <c r="B56" s="183" t="s">
        <v>348</v>
      </c>
      <c r="C56" s="38" t="s">
        <v>172</v>
      </c>
      <c r="D56" s="143">
        <v>80.952380952380949</v>
      </c>
      <c r="E56" s="331">
        <v>91.666666666666657</v>
      </c>
      <c r="F56" s="331">
        <v>66.666666666666657</v>
      </c>
      <c r="H56" s="28"/>
      <c r="I56" s="28"/>
      <c r="J56" s="28"/>
      <c r="K56" s="28"/>
      <c r="L56" s="28"/>
    </row>
    <row r="57" spans="1:12" ht="31">
      <c r="A57" s="115">
        <v>44</v>
      </c>
      <c r="B57" s="185" t="s">
        <v>349</v>
      </c>
      <c r="C57" s="38" t="s">
        <v>318</v>
      </c>
      <c r="D57" s="143">
        <v>80.952380952380949</v>
      </c>
      <c r="E57" s="331">
        <v>83.333333333333329</v>
      </c>
      <c r="F57" s="331">
        <v>77.777777777777771</v>
      </c>
      <c r="H57" s="28"/>
      <c r="I57" s="28"/>
      <c r="J57" s="28"/>
      <c r="K57" s="28"/>
      <c r="L57" s="28"/>
    </row>
    <row r="58" spans="1:12" ht="60">
      <c r="A58" s="115">
        <v>36</v>
      </c>
      <c r="B58" s="186" t="s">
        <v>325</v>
      </c>
      <c r="C58" s="38" t="s">
        <v>326</v>
      </c>
      <c r="D58" s="143">
        <v>76.190476190476176</v>
      </c>
      <c r="E58" s="331">
        <v>91.666666666666657</v>
      </c>
      <c r="F58" s="331">
        <v>55.55555555555555</v>
      </c>
    </row>
    <row r="59" spans="1:12" ht="30">
      <c r="A59" s="115">
        <v>40</v>
      </c>
      <c r="B59" s="184" t="s">
        <v>365</v>
      </c>
      <c r="C59" s="39" t="s">
        <v>152</v>
      </c>
      <c r="D59" s="143">
        <v>71.428571428571431</v>
      </c>
      <c r="E59" s="331">
        <v>66.666666666666657</v>
      </c>
      <c r="F59" s="331">
        <v>77.777777777777771</v>
      </c>
    </row>
    <row r="60" spans="1:12" ht="30">
      <c r="A60" s="115">
        <v>58</v>
      </c>
      <c r="B60" s="184" t="s">
        <v>364</v>
      </c>
      <c r="C60" s="39" t="s">
        <v>152</v>
      </c>
      <c r="D60" s="143">
        <v>71.428571428571431</v>
      </c>
      <c r="E60" s="331">
        <v>66.666666666666657</v>
      </c>
      <c r="F60" s="331">
        <v>77.777777777777771</v>
      </c>
    </row>
    <row r="61" spans="1:12" ht="15">
      <c r="A61" s="115">
        <v>61</v>
      </c>
      <c r="B61" s="183" t="s">
        <v>269</v>
      </c>
      <c r="C61" s="38" t="s">
        <v>159</v>
      </c>
      <c r="D61" s="143">
        <v>71.428571428571431</v>
      </c>
      <c r="E61" s="331">
        <v>50</v>
      </c>
      <c r="F61" s="331">
        <v>100</v>
      </c>
    </row>
    <row r="62" spans="1:12" ht="45">
      <c r="A62" s="151">
        <v>66</v>
      </c>
      <c r="B62" s="183" t="s">
        <v>362</v>
      </c>
      <c r="C62" s="38" t="s">
        <v>159</v>
      </c>
      <c r="D62" s="143">
        <v>71.428571428571431</v>
      </c>
      <c r="E62" s="331">
        <v>50</v>
      </c>
      <c r="F62" s="331">
        <v>100</v>
      </c>
    </row>
    <row r="63" spans="1:12" ht="30">
      <c r="A63" s="151">
        <v>60</v>
      </c>
      <c r="B63" s="183" t="s">
        <v>360</v>
      </c>
      <c r="C63" s="38" t="s">
        <v>159</v>
      </c>
      <c r="D63" s="143">
        <v>57.142857142857146</v>
      </c>
      <c r="E63" s="331">
        <v>25</v>
      </c>
      <c r="F63" s="331">
        <v>100</v>
      </c>
    </row>
    <row r="64" spans="1:12" ht="15">
      <c r="A64" s="115">
        <v>62</v>
      </c>
      <c r="B64" s="183" t="s">
        <v>267</v>
      </c>
      <c r="C64" s="38" t="s">
        <v>159</v>
      </c>
      <c r="D64" s="143">
        <v>57.142857142857146</v>
      </c>
      <c r="E64" s="331">
        <v>25</v>
      </c>
      <c r="F64" s="331">
        <v>100</v>
      </c>
    </row>
    <row r="65" spans="1:10" ht="30">
      <c r="A65" s="115">
        <v>2</v>
      </c>
      <c r="B65" s="182" t="s">
        <v>316</v>
      </c>
      <c r="C65" s="38" t="s">
        <v>317</v>
      </c>
      <c r="D65" s="143">
        <v>52.380952380952372</v>
      </c>
      <c r="E65" s="331">
        <v>25</v>
      </c>
      <c r="F65" s="331">
        <v>88.888888888888886</v>
      </c>
    </row>
    <row r="66" spans="1:10" ht="30">
      <c r="A66" s="115">
        <v>4</v>
      </c>
      <c r="B66" s="182" t="s">
        <v>319</v>
      </c>
      <c r="C66" s="38" t="s">
        <v>317</v>
      </c>
      <c r="D66" s="143">
        <v>52.380952380952372</v>
      </c>
      <c r="E66" s="331">
        <v>25</v>
      </c>
      <c r="F66" s="331">
        <v>88.888888888888886</v>
      </c>
    </row>
    <row r="67" spans="1:10" ht="15">
      <c r="A67" s="115">
        <v>33</v>
      </c>
      <c r="B67" s="184" t="s">
        <v>160</v>
      </c>
      <c r="C67" s="126" t="s">
        <v>159</v>
      </c>
      <c r="D67" s="143">
        <v>52.380952380952372</v>
      </c>
      <c r="E67" s="331">
        <v>16.666666666666664</v>
      </c>
      <c r="F67" s="331">
        <v>100</v>
      </c>
    </row>
    <row r="68" spans="1:10" ht="30">
      <c r="A68" s="115">
        <v>35</v>
      </c>
      <c r="B68" s="183" t="s">
        <v>345</v>
      </c>
      <c r="C68" s="38" t="s">
        <v>159</v>
      </c>
      <c r="D68" s="143">
        <v>42.857142857142854</v>
      </c>
      <c r="E68" s="331">
        <v>0</v>
      </c>
      <c r="F68" s="331">
        <v>100</v>
      </c>
    </row>
    <row r="69" spans="1:10" ht="30">
      <c r="A69" s="115">
        <v>25</v>
      </c>
      <c r="B69" s="182" t="s">
        <v>336</v>
      </c>
      <c r="C69" s="38" t="s">
        <v>172</v>
      </c>
      <c r="D69" s="143">
        <v>28.571428571428573</v>
      </c>
      <c r="E69" s="331">
        <v>0</v>
      </c>
      <c r="F69" s="331">
        <v>66.666666666666657</v>
      </c>
    </row>
    <row r="71" spans="1:10">
      <c r="C71" s="158" t="s">
        <v>239</v>
      </c>
      <c r="D71" s="158">
        <f>AVERAGE(D$2:D$47,D$49:D$69)</f>
        <v>85.429992892679408</v>
      </c>
      <c r="E71" s="158">
        <f>AVERAGE(E2:E47,E49:E69)</f>
        <v>83.830845771144268</v>
      </c>
      <c r="F71" s="158">
        <f>AVERAGE(F2:F47,F49:F69)</f>
        <v>87.562189054726318</v>
      </c>
    </row>
    <row r="72" spans="1:10">
      <c r="C72" s="150" t="s">
        <v>378</v>
      </c>
      <c r="D72" s="158">
        <f>MIN(D$2:D$47,D$49:D$69)</f>
        <v>28.571428571428573</v>
      </c>
      <c r="E72" s="158">
        <f>MIN(E$2:E$47,E$49:E$69)</f>
        <v>0</v>
      </c>
      <c r="F72" s="158">
        <f>MIN(F$2:F$47,F$49:F$69)</f>
        <v>55.55555555555555</v>
      </c>
      <c r="I72" s="333"/>
      <c r="J72" s="333"/>
    </row>
    <row r="73" spans="1:10">
      <c r="C73" s="150" t="s">
        <v>379</v>
      </c>
      <c r="D73" s="158">
        <f>MAX(D$2:D$47,D$49:D$69)</f>
        <v>100</v>
      </c>
      <c r="E73" s="158">
        <f>MAX(E$2:E$47,E$49:E$69)</f>
        <v>100</v>
      </c>
      <c r="F73" s="158">
        <f>MAX(F$2:F$47,F$49:F$69)</f>
        <v>100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6"/>
  <sheetViews>
    <sheetView zoomScale="25" zoomScaleNormal="25" zoomScalePageLayoutView="25" workbookViewId="0">
      <selection activeCell="A2" sqref="A2:D2"/>
    </sheetView>
  </sheetViews>
  <sheetFormatPr baseColWidth="10" defaultRowHeight="16"/>
  <cols>
    <col min="1" max="16384" width="10.83203125" style="28"/>
  </cols>
  <sheetData>
    <row r="1" spans="1:4" ht="17" thickBot="1"/>
    <row r="2" spans="1:4" ht="17" thickBot="1">
      <c r="A2" s="717" t="s">
        <v>433</v>
      </c>
      <c r="B2" s="718"/>
      <c r="C2" s="718"/>
      <c r="D2" s="719"/>
    </row>
    <row r="3" spans="1:4" ht="27">
      <c r="A3" s="78" t="s">
        <v>399</v>
      </c>
      <c r="B3" s="314" t="s">
        <v>391</v>
      </c>
      <c r="C3" s="319">
        <v>37</v>
      </c>
      <c r="D3" s="320">
        <f>C3/67</f>
        <v>0.55223880597014929</v>
      </c>
    </row>
    <row r="4" spans="1:4" ht="27">
      <c r="A4" s="78"/>
      <c r="B4" s="74" t="s">
        <v>392</v>
      </c>
      <c r="C4" s="4">
        <v>1</v>
      </c>
      <c r="D4" s="25">
        <f>C4/67</f>
        <v>1.4925373134328358E-2</v>
      </c>
    </row>
    <row r="5" spans="1:4" ht="41" thickBot="1">
      <c r="A5" s="79"/>
      <c r="B5" s="74" t="s">
        <v>429</v>
      </c>
      <c r="C5" s="4">
        <v>29</v>
      </c>
      <c r="D5" s="25">
        <f>C5/67</f>
        <v>0.43283582089552236</v>
      </c>
    </row>
    <row r="6" spans="1:4">
      <c r="C6" s="28">
        <f>SUM(C3:C5)</f>
        <v>67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zoomScale="25" zoomScaleNormal="25" zoomScalePageLayoutView="25" workbookViewId="0">
      <selection activeCell="J2" sqref="J2"/>
    </sheetView>
  </sheetViews>
  <sheetFormatPr baseColWidth="10" defaultRowHeight="14"/>
  <cols>
    <col min="1" max="1" width="10.83203125" style="150"/>
    <col min="2" max="2" width="45.6640625" style="150" customWidth="1"/>
    <col min="3" max="3" width="10.83203125" style="150"/>
    <col min="4" max="4" width="14.6640625" style="150" customWidth="1"/>
    <col min="5" max="10" width="10.83203125" style="150"/>
    <col min="11" max="11" width="11.5" style="150" bestFit="1" customWidth="1"/>
    <col min="12" max="16384" width="10.83203125" style="150"/>
  </cols>
  <sheetData>
    <row r="1" spans="1:8" ht="45">
      <c r="A1" s="80" t="s">
        <v>394</v>
      </c>
      <c r="B1" s="147" t="s">
        <v>220</v>
      </c>
      <c r="C1" s="147" t="s">
        <v>81</v>
      </c>
      <c r="D1" s="192" t="s">
        <v>416</v>
      </c>
    </row>
    <row r="2" spans="1:8" ht="15">
      <c r="A2" s="115">
        <v>2</v>
      </c>
      <c r="B2" s="43" t="s">
        <v>316</v>
      </c>
      <c r="C2" s="38" t="s">
        <v>317</v>
      </c>
      <c r="D2" s="41">
        <v>100</v>
      </c>
    </row>
    <row r="3" spans="1:8">
      <c r="A3" s="115">
        <v>4</v>
      </c>
      <c r="B3" s="175" t="s">
        <v>319</v>
      </c>
      <c r="C3" s="38" t="s">
        <v>317</v>
      </c>
      <c r="D3" s="41">
        <v>100</v>
      </c>
    </row>
    <row r="4" spans="1:8">
      <c r="A4" s="115">
        <v>9</v>
      </c>
      <c r="B4" s="175" t="s">
        <v>321</v>
      </c>
      <c r="C4" s="38" t="s">
        <v>317</v>
      </c>
      <c r="D4" s="41">
        <v>100</v>
      </c>
    </row>
    <row r="5" spans="1:8" ht="30">
      <c r="A5" s="115">
        <v>10</v>
      </c>
      <c r="B5" s="43" t="s">
        <v>322</v>
      </c>
      <c r="C5" s="38" t="s">
        <v>317</v>
      </c>
      <c r="D5" s="41">
        <v>100</v>
      </c>
    </row>
    <row r="6" spans="1:8">
      <c r="A6" s="115">
        <v>13</v>
      </c>
      <c r="B6" s="175" t="s">
        <v>324</v>
      </c>
      <c r="C6" s="38" t="s">
        <v>175</v>
      </c>
      <c r="D6" s="41">
        <v>100</v>
      </c>
    </row>
    <row r="7" spans="1:8" ht="15">
      <c r="A7" s="115">
        <v>14</v>
      </c>
      <c r="B7" s="177" t="s">
        <v>327</v>
      </c>
      <c r="C7" s="121" t="s">
        <v>413</v>
      </c>
      <c r="D7" s="41">
        <v>100</v>
      </c>
    </row>
    <row r="8" spans="1:8" ht="30">
      <c r="A8" s="115">
        <v>15</v>
      </c>
      <c r="B8" s="177" t="s">
        <v>328</v>
      </c>
      <c r="C8" s="38" t="s">
        <v>317</v>
      </c>
      <c r="D8" s="41">
        <v>100</v>
      </c>
    </row>
    <row r="9" spans="1:8" ht="15">
      <c r="A9" s="115">
        <v>16</v>
      </c>
      <c r="B9" s="176" t="s">
        <v>375</v>
      </c>
      <c r="C9" s="123" t="s">
        <v>156</v>
      </c>
      <c r="D9" s="41">
        <v>100</v>
      </c>
    </row>
    <row r="10" spans="1:8" ht="15">
      <c r="A10" s="115">
        <v>17</v>
      </c>
      <c r="B10" s="42" t="s">
        <v>329</v>
      </c>
      <c r="C10" s="121" t="s">
        <v>413</v>
      </c>
      <c r="D10" s="41">
        <v>100</v>
      </c>
    </row>
    <row r="11" spans="1:8" ht="15">
      <c r="A11" s="115">
        <v>22</v>
      </c>
      <c r="B11" s="43" t="s">
        <v>333</v>
      </c>
      <c r="C11" s="38" t="s">
        <v>175</v>
      </c>
      <c r="D11" s="41">
        <v>100</v>
      </c>
    </row>
    <row r="12" spans="1:8" ht="15">
      <c r="A12" s="115">
        <v>26</v>
      </c>
      <c r="B12" s="176" t="s">
        <v>264</v>
      </c>
      <c r="C12" s="39" t="s">
        <v>156</v>
      </c>
      <c r="D12" s="41">
        <v>100</v>
      </c>
      <c r="H12" s="203"/>
    </row>
    <row r="13" spans="1:8" ht="15">
      <c r="A13" s="115">
        <v>30</v>
      </c>
      <c r="B13" s="42" t="s">
        <v>340</v>
      </c>
      <c r="C13" s="38" t="s">
        <v>317</v>
      </c>
      <c r="D13" s="41">
        <v>100</v>
      </c>
    </row>
    <row r="14" spans="1:8" ht="15">
      <c r="A14" s="115">
        <v>33</v>
      </c>
      <c r="B14" s="176" t="s">
        <v>160</v>
      </c>
      <c r="C14" s="126" t="s">
        <v>159</v>
      </c>
      <c r="D14" s="41">
        <v>100</v>
      </c>
    </row>
    <row r="15" spans="1:8" ht="15">
      <c r="A15" s="115">
        <v>35</v>
      </c>
      <c r="B15" s="42" t="s">
        <v>345</v>
      </c>
      <c r="C15" s="38" t="s">
        <v>159</v>
      </c>
      <c r="D15" s="41">
        <v>100</v>
      </c>
    </row>
    <row r="16" spans="1:8" ht="30">
      <c r="A16" s="115">
        <v>37</v>
      </c>
      <c r="B16" s="177" t="s">
        <v>346</v>
      </c>
      <c r="C16" s="35" t="s">
        <v>317</v>
      </c>
      <c r="D16" s="41">
        <v>100</v>
      </c>
    </row>
    <row r="17" spans="1:4">
      <c r="A17" s="115">
        <v>47</v>
      </c>
      <c r="B17" s="175" t="s">
        <v>350</v>
      </c>
      <c r="C17" s="38" t="s">
        <v>317</v>
      </c>
      <c r="D17" s="41">
        <v>100</v>
      </c>
    </row>
    <row r="18" spans="1:4" ht="15">
      <c r="A18" s="115">
        <v>48</v>
      </c>
      <c r="B18" s="42" t="s">
        <v>351</v>
      </c>
      <c r="C18" s="38" t="s">
        <v>317</v>
      </c>
      <c r="D18" s="41">
        <v>100</v>
      </c>
    </row>
    <row r="19" spans="1:4" ht="15">
      <c r="A19" s="115">
        <v>49</v>
      </c>
      <c r="B19" s="42" t="s">
        <v>352</v>
      </c>
      <c r="C19" s="38" t="s">
        <v>317</v>
      </c>
      <c r="D19" s="41">
        <v>100</v>
      </c>
    </row>
    <row r="20" spans="1:4" ht="15">
      <c r="A20" s="115">
        <v>50</v>
      </c>
      <c r="B20" s="176" t="s">
        <v>265</v>
      </c>
      <c r="C20" s="123" t="s">
        <v>156</v>
      </c>
      <c r="D20" s="41">
        <v>100</v>
      </c>
    </row>
    <row r="21" spans="1:4" ht="30">
      <c r="A21" s="115">
        <v>55</v>
      </c>
      <c r="B21" s="42" t="s">
        <v>355</v>
      </c>
      <c r="C21" s="117" t="s">
        <v>317</v>
      </c>
      <c r="D21" s="41">
        <v>100</v>
      </c>
    </row>
    <row r="22" spans="1:4" ht="15">
      <c r="A22" s="115">
        <v>60</v>
      </c>
      <c r="B22" s="42" t="s">
        <v>360</v>
      </c>
      <c r="C22" s="38" t="s">
        <v>159</v>
      </c>
      <c r="D22" s="41">
        <v>100</v>
      </c>
    </row>
    <row r="23" spans="1:4" ht="15">
      <c r="A23" s="115">
        <v>61</v>
      </c>
      <c r="B23" s="43" t="s">
        <v>269</v>
      </c>
      <c r="C23" s="38" t="s">
        <v>159</v>
      </c>
      <c r="D23" s="41">
        <v>100</v>
      </c>
    </row>
    <row r="24" spans="1:4" ht="15">
      <c r="A24" s="115">
        <v>62</v>
      </c>
      <c r="B24" s="42" t="s">
        <v>267</v>
      </c>
      <c r="C24" s="38" t="s">
        <v>159</v>
      </c>
      <c r="D24" s="41">
        <v>100</v>
      </c>
    </row>
    <row r="25" spans="1:4" ht="15">
      <c r="A25" s="115">
        <v>63</v>
      </c>
      <c r="B25" s="42" t="s">
        <v>359</v>
      </c>
      <c r="C25" s="38" t="s">
        <v>177</v>
      </c>
      <c r="D25" s="41">
        <v>100</v>
      </c>
    </row>
    <row r="26" spans="1:4" ht="30">
      <c r="A26" s="115">
        <v>66</v>
      </c>
      <c r="B26" s="42" t="s">
        <v>362</v>
      </c>
      <c r="C26" s="38" t="s">
        <v>159</v>
      </c>
      <c r="D26" s="41">
        <v>100</v>
      </c>
    </row>
    <row r="27" spans="1:4" ht="15">
      <c r="A27" s="115">
        <v>67</v>
      </c>
      <c r="B27" s="42" t="s">
        <v>363</v>
      </c>
      <c r="C27" s="38" t="s">
        <v>152</v>
      </c>
      <c r="D27" s="41">
        <v>100</v>
      </c>
    </row>
    <row r="28" spans="1:4" ht="60">
      <c r="A28" s="115">
        <v>56</v>
      </c>
      <c r="B28" s="43" t="s">
        <v>356</v>
      </c>
      <c r="C28" s="38" t="s">
        <v>153</v>
      </c>
      <c r="D28" s="41">
        <v>96.296296296296291</v>
      </c>
    </row>
    <row r="29" spans="1:4" ht="30">
      <c r="A29" s="115">
        <v>57</v>
      </c>
      <c r="B29" s="177" t="s">
        <v>357</v>
      </c>
      <c r="C29" s="38" t="s">
        <v>153</v>
      </c>
      <c r="D29" s="41">
        <v>96.296296296296291</v>
      </c>
    </row>
    <row r="30" spans="1:4" ht="45">
      <c r="A30" s="115">
        <v>59</v>
      </c>
      <c r="B30" s="42" t="s">
        <v>358</v>
      </c>
      <c r="C30" s="38" t="s">
        <v>153</v>
      </c>
      <c r="D30" s="41">
        <v>96.296296296296291</v>
      </c>
    </row>
    <row r="31" spans="1:4">
      <c r="A31" s="115">
        <v>3</v>
      </c>
      <c r="B31" s="175" t="s">
        <v>272</v>
      </c>
      <c r="C31" s="38" t="s">
        <v>318</v>
      </c>
      <c r="D31" s="41">
        <v>92.592592592592581</v>
      </c>
    </row>
    <row r="32" spans="1:4" ht="15">
      <c r="A32" s="115">
        <v>5</v>
      </c>
      <c r="B32" s="176" t="s">
        <v>291</v>
      </c>
      <c r="C32" s="39" t="s">
        <v>318</v>
      </c>
      <c r="D32" s="41">
        <v>92.592592592592581</v>
      </c>
    </row>
    <row r="33" spans="1:4">
      <c r="A33" s="115">
        <v>6</v>
      </c>
      <c r="B33" s="175" t="s">
        <v>320</v>
      </c>
      <c r="C33" s="38" t="s">
        <v>175</v>
      </c>
      <c r="D33" s="41">
        <v>92.592592592592581</v>
      </c>
    </row>
    <row r="34" spans="1:4" ht="15">
      <c r="A34" s="115">
        <v>19</v>
      </c>
      <c r="B34" s="42" t="s">
        <v>151</v>
      </c>
      <c r="C34" s="38" t="s">
        <v>152</v>
      </c>
      <c r="D34" s="41">
        <v>92.592592592592581</v>
      </c>
    </row>
    <row r="35" spans="1:4" ht="15">
      <c r="A35" s="115">
        <v>20</v>
      </c>
      <c r="B35" s="42" t="s">
        <v>331</v>
      </c>
      <c r="C35" s="38" t="s">
        <v>152</v>
      </c>
      <c r="D35" s="41">
        <v>92.592592592592581</v>
      </c>
    </row>
    <row r="36" spans="1:4" ht="15">
      <c r="A36" s="115">
        <v>21</v>
      </c>
      <c r="B36" s="43" t="s">
        <v>332</v>
      </c>
      <c r="C36" s="38" t="s">
        <v>152</v>
      </c>
      <c r="D36" s="41">
        <v>92.592592592592581</v>
      </c>
    </row>
    <row r="37" spans="1:4" ht="15">
      <c r="A37" s="115">
        <v>28</v>
      </c>
      <c r="B37" s="43" t="s">
        <v>338</v>
      </c>
      <c r="C37" s="38" t="s">
        <v>175</v>
      </c>
      <c r="D37" s="41">
        <v>92.592592592592581</v>
      </c>
    </row>
    <row r="38" spans="1:4" ht="45">
      <c r="A38" s="115">
        <v>36</v>
      </c>
      <c r="B38" s="177" t="s">
        <v>325</v>
      </c>
      <c r="C38" s="38" t="s">
        <v>326</v>
      </c>
      <c r="D38" s="41">
        <v>92.592592592592581</v>
      </c>
    </row>
    <row r="39" spans="1:4" ht="30">
      <c r="A39" s="115">
        <v>8</v>
      </c>
      <c r="B39" s="176" t="s">
        <v>374</v>
      </c>
      <c r="C39" s="121" t="s">
        <v>413</v>
      </c>
      <c r="D39" s="41">
        <v>88.888888888888886</v>
      </c>
    </row>
    <row r="40" spans="1:4">
      <c r="A40" s="115">
        <v>1</v>
      </c>
      <c r="B40" s="175" t="s">
        <v>314</v>
      </c>
      <c r="C40" s="38" t="s">
        <v>315</v>
      </c>
      <c r="D40" s="41">
        <v>77.777777777777771</v>
      </c>
    </row>
    <row r="41" spans="1:4" ht="30">
      <c r="A41" s="115">
        <v>11</v>
      </c>
      <c r="B41" s="43" t="s">
        <v>323</v>
      </c>
      <c r="C41" s="38" t="s">
        <v>317</v>
      </c>
      <c r="D41" s="41">
        <v>77.777777777777771</v>
      </c>
    </row>
    <row r="42" spans="1:4" ht="30">
      <c r="A42" s="115">
        <v>24</v>
      </c>
      <c r="B42" s="43" t="s">
        <v>335</v>
      </c>
      <c r="C42" s="38" t="s">
        <v>172</v>
      </c>
      <c r="D42" s="41">
        <v>77.777777777777771</v>
      </c>
    </row>
    <row r="43" spans="1:4" ht="30">
      <c r="A43" s="115">
        <v>27</v>
      </c>
      <c r="B43" s="43" t="s">
        <v>337</v>
      </c>
      <c r="C43" s="38" t="s">
        <v>317</v>
      </c>
      <c r="D43" s="41">
        <v>77.777777777777771</v>
      </c>
    </row>
    <row r="44" spans="1:4" ht="15">
      <c r="A44" s="115">
        <v>29</v>
      </c>
      <c r="B44" s="42" t="s">
        <v>339</v>
      </c>
      <c r="C44" s="121" t="s">
        <v>413</v>
      </c>
      <c r="D44" s="41">
        <v>77.777777777777771</v>
      </c>
    </row>
    <row r="45" spans="1:4" ht="15">
      <c r="A45" s="115">
        <v>31</v>
      </c>
      <c r="B45" s="42" t="s">
        <v>341</v>
      </c>
      <c r="C45" s="38" t="s">
        <v>158</v>
      </c>
      <c r="D45" s="41">
        <v>77.777777777777771</v>
      </c>
    </row>
    <row r="46" spans="1:4" ht="15">
      <c r="A46" s="115">
        <v>53</v>
      </c>
      <c r="B46" s="42" t="s">
        <v>353</v>
      </c>
      <c r="C46" s="117" t="s">
        <v>172</v>
      </c>
      <c r="D46" s="41">
        <v>77.777777777777771</v>
      </c>
    </row>
    <row r="47" spans="1:4" ht="15">
      <c r="A47" s="115">
        <v>38</v>
      </c>
      <c r="B47" s="175" t="s">
        <v>347</v>
      </c>
      <c r="C47" s="121" t="s">
        <v>413</v>
      </c>
      <c r="D47" s="41">
        <v>74.074074074074076</v>
      </c>
    </row>
    <row r="48" spans="1:4" ht="15">
      <c r="A48" s="115">
        <v>54</v>
      </c>
      <c r="B48" s="42" t="s">
        <v>354</v>
      </c>
      <c r="C48" s="117" t="s">
        <v>172</v>
      </c>
      <c r="D48" s="41">
        <v>74.074074074074076</v>
      </c>
    </row>
    <row r="49" spans="1:4" ht="30">
      <c r="A49" s="115">
        <v>65</v>
      </c>
      <c r="B49" s="178" t="s">
        <v>361</v>
      </c>
      <c r="C49" s="38" t="s">
        <v>317</v>
      </c>
      <c r="D49" s="41">
        <v>74.074074074074076</v>
      </c>
    </row>
    <row r="50" spans="1:4">
      <c r="A50" s="115">
        <v>7</v>
      </c>
      <c r="B50" s="175" t="s">
        <v>290</v>
      </c>
      <c r="C50" s="38" t="s">
        <v>318</v>
      </c>
      <c r="D50" s="41">
        <v>70.370370370370367</v>
      </c>
    </row>
    <row r="51" spans="1:4" ht="30">
      <c r="A51" s="115">
        <v>12</v>
      </c>
      <c r="B51" s="178" t="s">
        <v>366</v>
      </c>
      <c r="C51" s="39" t="s">
        <v>152</v>
      </c>
      <c r="D51" s="41">
        <v>70.370370370370367</v>
      </c>
    </row>
    <row r="52" spans="1:4" ht="15">
      <c r="A52" s="115">
        <v>18</v>
      </c>
      <c r="B52" s="43" t="s">
        <v>330</v>
      </c>
      <c r="C52" s="38" t="s">
        <v>318</v>
      </c>
      <c r="D52" s="41">
        <v>70.370370370370367</v>
      </c>
    </row>
    <row r="53" spans="1:4" ht="30">
      <c r="A53" s="115">
        <v>40</v>
      </c>
      <c r="B53" s="178" t="s">
        <v>365</v>
      </c>
      <c r="C53" s="39" t="s">
        <v>152</v>
      </c>
      <c r="D53" s="41">
        <v>70.370370370370367</v>
      </c>
    </row>
    <row r="54" spans="1:4" ht="15">
      <c r="A54" s="115">
        <v>41</v>
      </c>
      <c r="B54" s="176" t="s">
        <v>373</v>
      </c>
      <c r="C54" s="39" t="s">
        <v>164</v>
      </c>
      <c r="D54" s="41">
        <v>70.370370370370367</v>
      </c>
    </row>
    <row r="55" spans="1:4" ht="15">
      <c r="A55" s="115">
        <v>42</v>
      </c>
      <c r="B55" s="176" t="s">
        <v>277</v>
      </c>
      <c r="C55" s="39" t="s">
        <v>318</v>
      </c>
      <c r="D55" s="41">
        <v>70.370370370370367</v>
      </c>
    </row>
    <row r="56" spans="1:4" ht="15">
      <c r="A56" s="115">
        <v>43</v>
      </c>
      <c r="B56" s="42" t="s">
        <v>368</v>
      </c>
      <c r="C56" s="39" t="s">
        <v>318</v>
      </c>
      <c r="D56" s="41">
        <v>70.370370370370367</v>
      </c>
    </row>
    <row r="57" spans="1:4" ht="30">
      <c r="A57" s="115">
        <v>45</v>
      </c>
      <c r="B57" s="176" t="s">
        <v>370</v>
      </c>
      <c r="C57" s="39" t="s">
        <v>318</v>
      </c>
      <c r="D57" s="41">
        <v>70.370370370370367</v>
      </c>
    </row>
    <row r="58" spans="1:4" ht="15">
      <c r="A58" s="115">
        <v>46</v>
      </c>
      <c r="B58" s="178" t="s">
        <v>369</v>
      </c>
      <c r="C58" s="39" t="s">
        <v>318</v>
      </c>
      <c r="D58" s="41">
        <v>70.370370370370367</v>
      </c>
    </row>
    <row r="59" spans="1:4" ht="15">
      <c r="A59" s="115">
        <v>51</v>
      </c>
      <c r="B59" s="176" t="s">
        <v>371</v>
      </c>
      <c r="C59" s="39" t="s">
        <v>318</v>
      </c>
      <c r="D59" s="41">
        <v>70.370370370370367</v>
      </c>
    </row>
    <row r="60" spans="1:4" ht="30">
      <c r="A60" s="115">
        <v>52</v>
      </c>
      <c r="B60" s="42" t="s">
        <v>376</v>
      </c>
      <c r="C60" s="39" t="s">
        <v>152</v>
      </c>
      <c r="D60" s="41">
        <v>70.370370370370367</v>
      </c>
    </row>
    <row r="61" spans="1:4" ht="15">
      <c r="A61" s="115">
        <v>58</v>
      </c>
      <c r="B61" s="42" t="s">
        <v>364</v>
      </c>
      <c r="C61" s="39" t="s">
        <v>152</v>
      </c>
      <c r="D61" s="41">
        <v>70.370370370370367</v>
      </c>
    </row>
    <row r="62" spans="1:4" ht="30">
      <c r="A62" s="115">
        <v>64</v>
      </c>
      <c r="B62" s="176" t="s">
        <v>372</v>
      </c>
      <c r="C62" s="39" t="s">
        <v>318</v>
      </c>
      <c r="D62" s="41">
        <v>70.370370370370367</v>
      </c>
    </row>
    <row r="63" spans="1:4" ht="15">
      <c r="A63" s="115">
        <v>23</v>
      </c>
      <c r="B63" s="42" t="s">
        <v>334</v>
      </c>
      <c r="C63" s="121" t="s">
        <v>413</v>
      </c>
      <c r="D63" s="41">
        <v>62.962962962962962</v>
      </c>
    </row>
    <row r="64" spans="1:4" ht="30">
      <c r="A64" s="115">
        <v>25</v>
      </c>
      <c r="B64" s="43" t="s">
        <v>336</v>
      </c>
      <c r="C64" s="38" t="s">
        <v>172</v>
      </c>
      <c r="D64" s="41">
        <v>62.962962962962962</v>
      </c>
    </row>
    <row r="65" spans="1:4">
      <c r="A65" s="115">
        <v>44</v>
      </c>
      <c r="B65" s="175" t="s">
        <v>349</v>
      </c>
      <c r="C65" s="38" t="s">
        <v>318</v>
      </c>
      <c r="D65" s="41">
        <v>59.259259259259252</v>
      </c>
    </row>
    <row r="66" spans="1:4" ht="15">
      <c r="A66" s="115">
        <v>32</v>
      </c>
      <c r="B66" s="43" t="s">
        <v>342</v>
      </c>
      <c r="C66" s="38" t="s">
        <v>158</v>
      </c>
      <c r="D66" s="41">
        <v>55.555555555555557</v>
      </c>
    </row>
    <row r="67" spans="1:4" ht="15">
      <c r="A67" s="115">
        <v>34</v>
      </c>
      <c r="B67" s="42" t="s">
        <v>343</v>
      </c>
      <c r="C67" s="38" t="s">
        <v>344</v>
      </c>
      <c r="D67" s="41">
        <v>55.555555555555557</v>
      </c>
    </row>
    <row r="68" spans="1:4" ht="30">
      <c r="A68" s="115">
        <v>39</v>
      </c>
      <c r="B68" s="43" t="s">
        <v>348</v>
      </c>
      <c r="C68" s="38" t="s">
        <v>172</v>
      </c>
      <c r="D68" s="41">
        <v>51.851851851851848</v>
      </c>
    </row>
    <row r="71" spans="1:4">
      <c r="D71" s="158">
        <f>AVERAGE(D2:D68)</f>
        <v>85.79325594250966</v>
      </c>
    </row>
    <row r="74" spans="1:4">
      <c r="D74" s="158" t="s">
        <v>449</v>
      </c>
    </row>
  </sheetData>
  <autoFilter ref="A1:H68" xr:uid="{00000000-0009-0000-0000-000018000000}">
    <sortState xmlns:xlrd2="http://schemas.microsoft.com/office/spreadsheetml/2017/richdata2" ref="A7:H63">
      <sortCondition descending="1" ref="D1:D68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74"/>
  <sheetViews>
    <sheetView zoomScale="25" zoomScaleNormal="25" zoomScalePageLayoutView="25" workbookViewId="0">
      <selection activeCell="A25" sqref="A25"/>
    </sheetView>
  </sheetViews>
  <sheetFormatPr baseColWidth="10" defaultRowHeight="14"/>
  <cols>
    <col min="1" max="1" width="10.83203125" style="150"/>
    <col min="2" max="2" width="25.33203125" style="150" customWidth="1"/>
    <col min="3" max="3" width="10.83203125" style="150"/>
    <col min="4" max="4" width="12" style="150" bestFit="1" customWidth="1"/>
    <col min="5" max="7" width="10.83203125" style="150"/>
    <col min="8" max="8" width="18.1640625" style="150" customWidth="1"/>
    <col min="9" max="13" width="10.83203125" style="150"/>
    <col min="14" max="14" width="16.83203125" style="150" customWidth="1"/>
    <col min="15" max="16384" width="10.83203125" style="150"/>
  </cols>
  <sheetData>
    <row r="1" spans="1:14" ht="45">
      <c r="A1" s="80" t="s">
        <v>394</v>
      </c>
      <c r="B1" s="147" t="s">
        <v>220</v>
      </c>
      <c r="C1" s="147" t="s">
        <v>81</v>
      </c>
      <c r="D1" s="192" t="s">
        <v>416</v>
      </c>
      <c r="G1" s="31"/>
      <c r="H1" s="31"/>
      <c r="I1" s="31"/>
      <c r="J1" s="31"/>
      <c r="K1" s="31"/>
      <c r="L1" s="31"/>
    </row>
    <row r="2" spans="1:14" ht="30">
      <c r="A2" s="115">
        <v>2</v>
      </c>
      <c r="B2" s="195" t="s">
        <v>316</v>
      </c>
      <c r="C2" s="38" t="s">
        <v>317</v>
      </c>
      <c r="D2" s="41">
        <v>100</v>
      </c>
      <c r="G2" s="31"/>
      <c r="H2" s="31"/>
      <c r="I2" s="31"/>
      <c r="J2" s="31"/>
      <c r="K2" s="31"/>
      <c r="L2" s="31"/>
      <c r="N2" s="31"/>
    </row>
    <row r="3" spans="1:14" ht="16">
      <c r="A3" s="115">
        <v>4</v>
      </c>
      <c r="B3" s="193" t="s">
        <v>319</v>
      </c>
      <c r="C3" s="38" t="s">
        <v>317</v>
      </c>
      <c r="D3" s="41">
        <v>100</v>
      </c>
      <c r="N3" s="31"/>
    </row>
    <row r="4" spans="1:14">
      <c r="A4" s="115">
        <v>9</v>
      </c>
      <c r="B4" s="193" t="s">
        <v>321</v>
      </c>
      <c r="C4" s="38" t="s">
        <v>317</v>
      </c>
      <c r="D4" s="41">
        <v>100</v>
      </c>
    </row>
    <row r="5" spans="1:14" ht="45">
      <c r="A5" s="115">
        <v>10</v>
      </c>
      <c r="B5" s="195" t="s">
        <v>322</v>
      </c>
      <c r="C5" s="38" t="s">
        <v>317</v>
      </c>
      <c r="D5" s="41">
        <v>100</v>
      </c>
    </row>
    <row r="6" spans="1:14">
      <c r="A6" s="115">
        <v>13</v>
      </c>
      <c r="B6" s="193" t="s">
        <v>324</v>
      </c>
      <c r="C6" s="38" t="s">
        <v>175</v>
      </c>
      <c r="D6" s="41">
        <v>100</v>
      </c>
    </row>
    <row r="7" spans="1:14" ht="30">
      <c r="A7" s="115">
        <v>14</v>
      </c>
      <c r="B7" s="39" t="s">
        <v>327</v>
      </c>
      <c r="C7" s="121" t="s">
        <v>413</v>
      </c>
      <c r="D7" s="41">
        <v>100</v>
      </c>
    </row>
    <row r="8" spans="1:14" ht="45">
      <c r="A8" s="115">
        <v>15</v>
      </c>
      <c r="B8" s="39" t="s">
        <v>328</v>
      </c>
      <c r="C8" s="38" t="s">
        <v>317</v>
      </c>
      <c r="D8" s="41">
        <v>100</v>
      </c>
    </row>
    <row r="9" spans="1:14" ht="15">
      <c r="A9" s="115">
        <v>16</v>
      </c>
      <c r="B9" s="194" t="s">
        <v>375</v>
      </c>
      <c r="C9" s="123" t="s">
        <v>156</v>
      </c>
      <c r="D9" s="41">
        <v>100</v>
      </c>
    </row>
    <row r="10" spans="1:14" ht="15">
      <c r="A10" s="115">
        <v>17</v>
      </c>
      <c r="B10" s="123" t="s">
        <v>329</v>
      </c>
      <c r="C10" s="121" t="s">
        <v>413</v>
      </c>
      <c r="D10" s="41">
        <v>100</v>
      </c>
    </row>
    <row r="11" spans="1:14" ht="15">
      <c r="A11" s="115">
        <v>22</v>
      </c>
      <c r="B11" s="195" t="s">
        <v>333</v>
      </c>
      <c r="C11" s="38" t="s">
        <v>175</v>
      </c>
      <c r="D11" s="41">
        <v>100</v>
      </c>
    </row>
    <row r="12" spans="1:14" ht="15">
      <c r="A12" s="115">
        <v>26</v>
      </c>
      <c r="B12" s="194" t="s">
        <v>264</v>
      </c>
      <c r="C12" s="39" t="s">
        <v>156</v>
      </c>
      <c r="D12" s="41">
        <v>100</v>
      </c>
    </row>
    <row r="13" spans="1:14" ht="15">
      <c r="A13" s="115">
        <v>30</v>
      </c>
      <c r="B13" s="123" t="s">
        <v>340</v>
      </c>
      <c r="C13" s="38" t="s">
        <v>317</v>
      </c>
      <c r="D13" s="41">
        <v>100</v>
      </c>
    </row>
    <row r="14" spans="1:14" ht="30">
      <c r="A14" s="115">
        <v>33</v>
      </c>
      <c r="B14" s="194" t="s">
        <v>160</v>
      </c>
      <c r="C14" s="126" t="s">
        <v>159</v>
      </c>
      <c r="D14" s="41">
        <v>100</v>
      </c>
    </row>
    <row r="15" spans="1:14" ht="30">
      <c r="A15" s="115">
        <v>35</v>
      </c>
      <c r="B15" s="123" t="s">
        <v>345</v>
      </c>
      <c r="C15" s="38" t="s">
        <v>159</v>
      </c>
      <c r="D15" s="41">
        <v>100</v>
      </c>
    </row>
    <row r="16" spans="1:14" ht="45">
      <c r="A16" s="115">
        <v>37</v>
      </c>
      <c r="B16" s="39" t="s">
        <v>346</v>
      </c>
      <c r="C16" s="35" t="s">
        <v>317</v>
      </c>
      <c r="D16" s="41">
        <v>100</v>
      </c>
    </row>
    <row r="17" spans="1:22" ht="16">
      <c r="A17" s="115">
        <v>47</v>
      </c>
      <c r="B17" s="193" t="s">
        <v>350</v>
      </c>
      <c r="C17" s="38" t="s">
        <v>317</v>
      </c>
      <c r="D17" s="41">
        <v>100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ht="30">
      <c r="A18" s="115">
        <v>48</v>
      </c>
      <c r="B18" s="123" t="s">
        <v>351</v>
      </c>
      <c r="C18" s="38" t="s">
        <v>317</v>
      </c>
      <c r="D18" s="41">
        <v>100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ht="16">
      <c r="A19" s="115">
        <v>49</v>
      </c>
      <c r="B19" s="123" t="s">
        <v>352</v>
      </c>
      <c r="C19" s="38" t="s">
        <v>317</v>
      </c>
      <c r="D19" s="41">
        <v>100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ht="16">
      <c r="A20" s="115">
        <v>50</v>
      </c>
      <c r="B20" s="194" t="s">
        <v>265</v>
      </c>
      <c r="C20" s="123" t="s">
        <v>156</v>
      </c>
      <c r="D20" s="41">
        <v>100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ht="45">
      <c r="A21" s="115">
        <v>55</v>
      </c>
      <c r="B21" s="123" t="s">
        <v>355</v>
      </c>
      <c r="C21" s="117" t="s">
        <v>317</v>
      </c>
      <c r="D21" s="41">
        <v>100</v>
      </c>
    </row>
    <row r="22" spans="1:22" ht="30">
      <c r="A22" s="151">
        <v>60</v>
      </c>
      <c r="B22" s="123" t="s">
        <v>360</v>
      </c>
      <c r="C22" s="38" t="s">
        <v>159</v>
      </c>
      <c r="D22" s="41">
        <v>100</v>
      </c>
    </row>
    <row r="23" spans="1:22" ht="15">
      <c r="A23" s="115">
        <v>61</v>
      </c>
      <c r="B23" s="195" t="s">
        <v>269</v>
      </c>
      <c r="C23" s="38" t="s">
        <v>159</v>
      </c>
      <c r="D23" s="41">
        <v>100</v>
      </c>
    </row>
    <row r="24" spans="1:22" ht="15">
      <c r="A24" s="151">
        <v>62</v>
      </c>
      <c r="B24" s="123" t="s">
        <v>267</v>
      </c>
      <c r="C24" s="38" t="s">
        <v>159</v>
      </c>
      <c r="D24" s="41">
        <v>100</v>
      </c>
    </row>
    <row r="25" spans="1:22" ht="30">
      <c r="A25" s="115">
        <v>63</v>
      </c>
      <c r="B25" s="123" t="s">
        <v>359</v>
      </c>
      <c r="C25" s="38" t="s">
        <v>177</v>
      </c>
      <c r="D25" s="41">
        <v>100</v>
      </c>
    </row>
    <row r="26" spans="1:22" ht="60">
      <c r="A26" s="151">
        <v>66</v>
      </c>
      <c r="B26" s="123" t="s">
        <v>362</v>
      </c>
      <c r="C26" s="38" t="s">
        <v>159</v>
      </c>
      <c r="D26" s="41">
        <v>100</v>
      </c>
    </row>
    <row r="27" spans="1:22" ht="15">
      <c r="A27" s="115">
        <v>67</v>
      </c>
      <c r="B27" s="123" t="s">
        <v>363</v>
      </c>
      <c r="C27" s="38" t="s">
        <v>152</v>
      </c>
      <c r="D27" s="41">
        <v>100</v>
      </c>
    </row>
    <row r="28" spans="1:22" ht="90">
      <c r="A28" s="115">
        <v>56</v>
      </c>
      <c r="B28" s="195" t="s">
        <v>356</v>
      </c>
      <c r="C28" s="38" t="s">
        <v>153</v>
      </c>
      <c r="D28" s="41">
        <v>96.296296296296291</v>
      </c>
    </row>
    <row r="29" spans="1:22" ht="60">
      <c r="A29" s="115">
        <v>57</v>
      </c>
      <c r="B29" s="39" t="s">
        <v>357</v>
      </c>
      <c r="C29" s="38" t="s">
        <v>153</v>
      </c>
      <c r="D29" s="41">
        <v>96.296296296296291</v>
      </c>
    </row>
    <row r="30" spans="1:22" ht="75">
      <c r="A30" s="115">
        <v>59</v>
      </c>
      <c r="B30" s="123" t="s">
        <v>358</v>
      </c>
      <c r="C30" s="38" t="s">
        <v>153</v>
      </c>
      <c r="D30" s="41">
        <v>96.296296296296291</v>
      </c>
    </row>
    <row r="31" spans="1:22" ht="16">
      <c r="A31" s="115">
        <v>3</v>
      </c>
      <c r="B31" s="193" t="s">
        <v>272</v>
      </c>
      <c r="C31" s="38" t="s">
        <v>318</v>
      </c>
      <c r="D31" s="41">
        <v>92.592592592592581</v>
      </c>
      <c r="N31" s="31"/>
    </row>
    <row r="32" spans="1:22" ht="30">
      <c r="A32" s="115">
        <v>5</v>
      </c>
      <c r="B32" s="194" t="s">
        <v>291</v>
      </c>
      <c r="C32" s="39" t="s">
        <v>318</v>
      </c>
      <c r="D32" s="41">
        <v>92.592592592592581</v>
      </c>
      <c r="N32" s="31"/>
    </row>
    <row r="33" spans="1:14">
      <c r="A33" s="115">
        <v>6</v>
      </c>
      <c r="B33" s="193" t="s">
        <v>320</v>
      </c>
      <c r="C33" s="38" t="s">
        <v>175</v>
      </c>
      <c r="D33" s="41">
        <v>92.592592592592581</v>
      </c>
    </row>
    <row r="34" spans="1:14" ht="15">
      <c r="A34" s="115">
        <v>19</v>
      </c>
      <c r="B34" s="123" t="s">
        <v>151</v>
      </c>
      <c r="C34" s="38" t="s">
        <v>152</v>
      </c>
      <c r="D34" s="41">
        <v>92.592592592592581</v>
      </c>
    </row>
    <row r="35" spans="1:14" ht="15">
      <c r="A35" s="115">
        <v>20</v>
      </c>
      <c r="B35" s="123" t="s">
        <v>331</v>
      </c>
      <c r="C35" s="38" t="s">
        <v>152</v>
      </c>
      <c r="D35" s="41">
        <v>92.592592592592581</v>
      </c>
    </row>
    <row r="36" spans="1:14" ht="15">
      <c r="A36" s="115">
        <v>21</v>
      </c>
      <c r="B36" s="195" t="s">
        <v>332</v>
      </c>
      <c r="C36" s="38" t="s">
        <v>152</v>
      </c>
      <c r="D36" s="41">
        <v>92.592592592592581</v>
      </c>
    </row>
    <row r="37" spans="1:14" ht="30">
      <c r="A37" s="115">
        <v>28</v>
      </c>
      <c r="B37" s="195" t="s">
        <v>338</v>
      </c>
      <c r="C37" s="38" t="s">
        <v>175</v>
      </c>
      <c r="D37" s="41">
        <v>92.592592592592581</v>
      </c>
    </row>
    <row r="38" spans="1:14" ht="75">
      <c r="A38" s="115">
        <v>36</v>
      </c>
      <c r="B38" s="39" t="s">
        <v>325</v>
      </c>
      <c r="C38" s="38" t="s">
        <v>326</v>
      </c>
      <c r="D38" s="41">
        <v>92.592592592592581</v>
      </c>
    </row>
    <row r="39" spans="1:14" ht="60">
      <c r="A39" s="115">
        <v>8</v>
      </c>
      <c r="B39" s="194" t="s">
        <v>374</v>
      </c>
      <c r="C39" s="121" t="s">
        <v>413</v>
      </c>
      <c r="D39" s="41">
        <v>88.888888888888886</v>
      </c>
    </row>
    <row r="40" spans="1:14" ht="16">
      <c r="A40" s="199"/>
      <c r="B40" s="200" t="s">
        <v>232</v>
      </c>
      <c r="C40" s="201"/>
      <c r="D40" s="202">
        <v>85.79325594250966</v>
      </c>
    </row>
    <row r="41" spans="1:14" ht="16">
      <c r="A41" s="115">
        <v>1</v>
      </c>
      <c r="B41" s="193" t="s">
        <v>314</v>
      </c>
      <c r="C41" s="38" t="s">
        <v>315</v>
      </c>
      <c r="D41" s="41">
        <v>77.777777777777771</v>
      </c>
      <c r="G41" s="31"/>
      <c r="H41" s="31"/>
      <c r="I41" s="31"/>
      <c r="J41" s="31"/>
      <c r="K41" s="31"/>
      <c r="L41" s="31"/>
      <c r="N41" s="31"/>
    </row>
    <row r="42" spans="1:14" ht="45">
      <c r="A42" s="115">
        <v>11</v>
      </c>
      <c r="B42" s="195" t="s">
        <v>323</v>
      </c>
      <c r="C42" s="38" t="s">
        <v>317</v>
      </c>
      <c r="D42" s="41">
        <v>77.777777777777771</v>
      </c>
    </row>
    <row r="43" spans="1:14" ht="45">
      <c r="A43" s="115">
        <v>24</v>
      </c>
      <c r="B43" s="195" t="s">
        <v>335</v>
      </c>
      <c r="C43" s="38" t="s">
        <v>172</v>
      </c>
      <c r="D43" s="41">
        <v>77.777777777777771</v>
      </c>
    </row>
    <row r="44" spans="1:14" ht="45">
      <c r="A44" s="115">
        <v>27</v>
      </c>
      <c r="B44" s="195" t="s">
        <v>337</v>
      </c>
      <c r="C44" s="38" t="s">
        <v>317</v>
      </c>
      <c r="D44" s="41">
        <v>77.777777777777771</v>
      </c>
    </row>
    <row r="45" spans="1:14" ht="30">
      <c r="A45" s="115">
        <v>29</v>
      </c>
      <c r="B45" s="123" t="s">
        <v>339</v>
      </c>
      <c r="C45" s="121" t="s">
        <v>413</v>
      </c>
      <c r="D45" s="41">
        <v>77.777777777777771</v>
      </c>
    </row>
    <row r="46" spans="1:14" ht="30">
      <c r="A46" s="115">
        <v>31</v>
      </c>
      <c r="B46" s="123" t="s">
        <v>341</v>
      </c>
      <c r="C46" s="38" t="s">
        <v>158</v>
      </c>
      <c r="D46" s="41">
        <v>77.777777777777771</v>
      </c>
    </row>
    <row r="47" spans="1:14" ht="30">
      <c r="A47" s="115">
        <v>53</v>
      </c>
      <c r="B47" s="123" t="s">
        <v>353</v>
      </c>
      <c r="C47" s="117" t="s">
        <v>172</v>
      </c>
      <c r="D47" s="41">
        <v>77.777777777777771</v>
      </c>
    </row>
    <row r="48" spans="1:14" ht="15">
      <c r="A48" s="115">
        <v>38</v>
      </c>
      <c r="B48" s="193" t="s">
        <v>347</v>
      </c>
      <c r="C48" s="121" t="s">
        <v>413</v>
      </c>
      <c r="D48" s="41">
        <v>74.074074074074076</v>
      </c>
    </row>
    <row r="49" spans="1:22" ht="45">
      <c r="A49" s="115">
        <v>54</v>
      </c>
      <c r="B49" s="123" t="s">
        <v>354</v>
      </c>
      <c r="C49" s="117" t="s">
        <v>172</v>
      </c>
      <c r="D49" s="41">
        <v>74.074074074074076</v>
      </c>
    </row>
    <row r="50" spans="1:22" ht="45">
      <c r="A50" s="115">
        <v>65</v>
      </c>
      <c r="B50" s="188" t="s">
        <v>361</v>
      </c>
      <c r="C50" s="38" t="s">
        <v>317</v>
      </c>
      <c r="D50" s="41">
        <v>74.074074074074076</v>
      </c>
    </row>
    <row r="51" spans="1:22">
      <c r="A51" s="115">
        <v>7</v>
      </c>
      <c r="B51" s="193" t="s">
        <v>290</v>
      </c>
      <c r="C51" s="38" t="s">
        <v>318</v>
      </c>
      <c r="D51" s="41">
        <v>70.370370370370367</v>
      </c>
    </row>
    <row r="52" spans="1:22" ht="60">
      <c r="A52" s="115">
        <v>12</v>
      </c>
      <c r="B52" s="188" t="s">
        <v>366</v>
      </c>
      <c r="C52" s="39" t="s">
        <v>152</v>
      </c>
      <c r="D52" s="41">
        <v>70.370370370370367</v>
      </c>
    </row>
    <row r="53" spans="1:22" ht="15">
      <c r="A53" s="115">
        <v>18</v>
      </c>
      <c r="B53" s="195" t="s">
        <v>330</v>
      </c>
      <c r="C53" s="38" t="s">
        <v>318</v>
      </c>
      <c r="D53" s="41">
        <v>70.370370370370367</v>
      </c>
    </row>
    <row r="54" spans="1:22" ht="45">
      <c r="A54" s="115">
        <v>40</v>
      </c>
      <c r="B54" s="188" t="s">
        <v>365</v>
      </c>
      <c r="C54" s="39" t="s">
        <v>152</v>
      </c>
      <c r="D54" s="41">
        <v>70.370370370370367</v>
      </c>
    </row>
    <row r="55" spans="1:22" ht="15">
      <c r="A55" s="115">
        <v>41</v>
      </c>
      <c r="B55" s="194" t="s">
        <v>373</v>
      </c>
      <c r="C55" s="39" t="s">
        <v>164</v>
      </c>
      <c r="D55" s="41">
        <v>70.370370370370367</v>
      </c>
    </row>
    <row r="56" spans="1:22" ht="15">
      <c r="A56" s="115">
        <v>42</v>
      </c>
      <c r="B56" s="194" t="s">
        <v>277</v>
      </c>
      <c r="C56" s="39" t="s">
        <v>318</v>
      </c>
      <c r="D56" s="41">
        <v>70.370370370370367</v>
      </c>
    </row>
    <row r="57" spans="1:22" ht="30">
      <c r="A57" s="115">
        <v>43</v>
      </c>
      <c r="B57" s="123" t="s">
        <v>368</v>
      </c>
      <c r="C57" s="39" t="s">
        <v>318</v>
      </c>
      <c r="D57" s="41">
        <v>70.370370370370367</v>
      </c>
    </row>
    <row r="58" spans="1:22" ht="45">
      <c r="A58" s="115">
        <v>45</v>
      </c>
      <c r="B58" s="194" t="s">
        <v>370</v>
      </c>
      <c r="C58" s="39" t="s">
        <v>318</v>
      </c>
      <c r="D58" s="41">
        <v>70.370370370370367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16">
      <c r="A59" s="115">
        <v>46</v>
      </c>
      <c r="B59" s="188" t="s">
        <v>369</v>
      </c>
      <c r="C59" s="39" t="s">
        <v>318</v>
      </c>
      <c r="D59" s="41">
        <v>70.370370370370367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22" ht="16">
      <c r="A60" s="115">
        <v>51</v>
      </c>
      <c r="B60" s="194" t="s">
        <v>371</v>
      </c>
      <c r="C60" s="39" t="s">
        <v>318</v>
      </c>
      <c r="D60" s="41">
        <v>70.370370370370367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 ht="30">
      <c r="A61" s="115">
        <v>52</v>
      </c>
      <c r="B61" s="123" t="s">
        <v>376</v>
      </c>
      <c r="C61" s="39" t="s">
        <v>152</v>
      </c>
      <c r="D61" s="41">
        <v>70.370370370370367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1:22" ht="30">
      <c r="A62" s="115">
        <v>58</v>
      </c>
      <c r="B62" s="123" t="s">
        <v>364</v>
      </c>
      <c r="C62" s="39" t="s">
        <v>152</v>
      </c>
      <c r="D62" s="41">
        <v>70.370370370370367</v>
      </c>
    </row>
    <row r="63" spans="1:22" ht="60">
      <c r="A63" s="151">
        <v>64</v>
      </c>
      <c r="B63" s="194" t="s">
        <v>372</v>
      </c>
      <c r="C63" s="39" t="s">
        <v>318</v>
      </c>
      <c r="D63" s="41">
        <v>70.370370370370367</v>
      </c>
    </row>
    <row r="64" spans="1:22" ht="15">
      <c r="A64" s="115">
        <v>23</v>
      </c>
      <c r="B64" s="123" t="s">
        <v>334</v>
      </c>
      <c r="C64" s="121" t="s">
        <v>413</v>
      </c>
      <c r="D64" s="41">
        <v>62.962962962962962</v>
      </c>
    </row>
    <row r="65" spans="1:22" ht="45">
      <c r="A65" s="115">
        <v>25</v>
      </c>
      <c r="B65" s="195" t="s">
        <v>336</v>
      </c>
      <c r="C65" s="38" t="s">
        <v>172</v>
      </c>
      <c r="D65" s="41">
        <v>62.962962962962962</v>
      </c>
    </row>
    <row r="66" spans="1:22" ht="16">
      <c r="A66" s="115">
        <v>44</v>
      </c>
      <c r="B66" s="193" t="s">
        <v>349</v>
      </c>
      <c r="C66" s="38" t="s">
        <v>318</v>
      </c>
      <c r="D66" s="41">
        <v>59.259259259259252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1:22" ht="30">
      <c r="A67" s="115">
        <v>32</v>
      </c>
      <c r="B67" s="195" t="s">
        <v>342</v>
      </c>
      <c r="C67" s="38" t="s">
        <v>158</v>
      </c>
      <c r="D67" s="41">
        <v>55.555555555555557</v>
      </c>
    </row>
    <row r="68" spans="1:22" ht="30">
      <c r="A68" s="115">
        <v>34</v>
      </c>
      <c r="B68" s="123" t="s">
        <v>343</v>
      </c>
      <c r="C68" s="38" t="s">
        <v>344</v>
      </c>
      <c r="D68" s="41">
        <v>55.555555555555557</v>
      </c>
    </row>
    <row r="69" spans="1:22" ht="60">
      <c r="A69" s="115">
        <v>39</v>
      </c>
      <c r="B69" s="195" t="s">
        <v>348</v>
      </c>
      <c r="C69" s="38" t="s">
        <v>172</v>
      </c>
      <c r="D69" s="41">
        <v>51.851851851851848</v>
      </c>
    </row>
    <row r="72" spans="1:22">
      <c r="B72" s="150" t="s">
        <v>239</v>
      </c>
      <c r="C72" s="158"/>
      <c r="D72" s="158">
        <f>AVERAGE(D2:D39,D41:D69)</f>
        <v>85.79325594250966</v>
      </c>
    </row>
    <row r="73" spans="1:22">
      <c r="B73" s="150" t="s">
        <v>378</v>
      </c>
      <c r="D73" s="158">
        <f>MIN(D2:D39,D41:D70)</f>
        <v>51.851851851851848</v>
      </c>
    </row>
    <row r="74" spans="1:22">
      <c r="B74" s="150" t="s">
        <v>379</v>
      </c>
      <c r="D74" s="158">
        <f>MAX(D2:D39,D41:D69)</f>
        <v>100</v>
      </c>
    </row>
  </sheetData>
  <autoFilter ref="A1:V1" xr:uid="{00000000-0009-0000-0000-000019000000}">
    <sortState xmlns:xlrd2="http://schemas.microsoft.com/office/spreadsheetml/2017/richdata2" ref="A2:V69">
      <sortCondition descending="1" ref="D1:D69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100"/>
  <sheetViews>
    <sheetView topLeftCell="A95" workbookViewId="0">
      <selection activeCell="H23" sqref="H23"/>
    </sheetView>
  </sheetViews>
  <sheetFormatPr baseColWidth="10" defaultRowHeight="14"/>
  <cols>
    <col min="1" max="1" width="18.1640625" style="150" customWidth="1"/>
    <col min="2" max="2" width="23.6640625" style="150" customWidth="1"/>
    <col min="3" max="3" width="16" style="150" bestFit="1" customWidth="1"/>
    <col min="4" max="4" width="16.33203125" style="150" customWidth="1"/>
    <col min="5" max="7" width="16" style="150" bestFit="1" customWidth="1"/>
    <col min="8" max="8" width="16" style="150" customWidth="1"/>
    <col min="9" max="9" width="10.83203125" style="150"/>
    <col min="10" max="10" width="17.33203125" style="150" customWidth="1"/>
    <col min="11" max="11" width="38.6640625" style="150" customWidth="1"/>
    <col min="12" max="13" width="15" style="150" bestFit="1" customWidth="1"/>
    <col min="14" max="14" width="16" style="150" bestFit="1" customWidth="1"/>
    <col min="15" max="16" width="15" style="150" bestFit="1" customWidth="1"/>
    <col min="17" max="16384" width="10.83203125" style="150"/>
  </cols>
  <sheetData>
    <row r="1" spans="1:17" ht="15" thickBot="1"/>
    <row r="2" spans="1:17" ht="15">
      <c r="A2" s="392" t="s">
        <v>230</v>
      </c>
      <c r="B2" s="393" t="s">
        <v>229</v>
      </c>
      <c r="C2" s="393" t="s">
        <v>400</v>
      </c>
      <c r="D2" s="393" t="s">
        <v>399</v>
      </c>
      <c r="E2" s="393" t="s">
        <v>397</v>
      </c>
      <c r="F2" s="393" t="s">
        <v>398</v>
      </c>
      <c r="G2" s="394" t="s">
        <v>231</v>
      </c>
      <c r="H2" s="395"/>
      <c r="J2" s="396" t="s">
        <v>230</v>
      </c>
      <c r="K2" s="397" t="s">
        <v>229</v>
      </c>
      <c r="L2" s="398" t="s">
        <v>400</v>
      </c>
      <c r="M2" s="398" t="s">
        <v>399</v>
      </c>
      <c r="N2" s="398" t="s">
        <v>397</v>
      </c>
      <c r="O2" s="398" t="s">
        <v>398</v>
      </c>
      <c r="P2" s="399" t="s">
        <v>231</v>
      </c>
    </row>
    <row r="3" spans="1:17" ht="60">
      <c r="A3" s="400" t="s">
        <v>153</v>
      </c>
      <c r="B3" s="39" t="s">
        <v>357</v>
      </c>
      <c r="C3" s="143">
        <v>100</v>
      </c>
      <c r="D3" s="41">
        <v>90.666666666666686</v>
      </c>
      <c r="E3" s="143">
        <v>100</v>
      </c>
      <c r="F3" s="41">
        <v>96.296296296296291</v>
      </c>
      <c r="G3" s="401">
        <v>96.740740740740748</v>
      </c>
      <c r="H3" s="402">
        <f>AVERAGE(C3:F3)</f>
        <v>96.740740740740748</v>
      </c>
      <c r="J3" s="403" t="s">
        <v>318</v>
      </c>
      <c r="K3" s="176" t="s">
        <v>291</v>
      </c>
      <c r="L3" s="143">
        <v>100</v>
      </c>
      <c r="M3" s="41">
        <v>89.333333333333314</v>
      </c>
      <c r="N3" s="143">
        <v>90.476190476190467</v>
      </c>
      <c r="O3" s="41">
        <v>92.592592592592581</v>
      </c>
      <c r="P3" s="401">
        <v>93.100529100529087</v>
      </c>
      <c r="Q3" s="158">
        <f>AVERAGE(L3:O3)</f>
        <v>93.100529100529087</v>
      </c>
    </row>
    <row r="4" spans="1:17" ht="30">
      <c r="A4" s="400" t="s">
        <v>153</v>
      </c>
      <c r="B4" s="348" t="s">
        <v>358</v>
      </c>
      <c r="C4" s="143">
        <v>98.039215686274517</v>
      </c>
      <c r="D4" s="41">
        <v>82.666666666666657</v>
      </c>
      <c r="E4" s="143">
        <v>100</v>
      </c>
      <c r="F4" s="41">
        <v>96.296296296296291</v>
      </c>
      <c r="G4" s="401">
        <v>94.250544662309366</v>
      </c>
      <c r="H4" s="402">
        <f t="shared" ref="H4:H67" si="0">AVERAGE(C4:F4)</f>
        <v>94.250544662309366</v>
      </c>
      <c r="J4" s="403" t="s">
        <v>318</v>
      </c>
      <c r="K4" s="176" t="s">
        <v>370</v>
      </c>
      <c r="L4" s="143">
        <v>100</v>
      </c>
      <c r="M4" s="41">
        <v>90.666666666666657</v>
      </c>
      <c r="N4" s="143">
        <v>90.476190476190467</v>
      </c>
      <c r="O4" s="41">
        <v>70.370370370370367</v>
      </c>
      <c r="P4" s="401">
        <v>87.878306878306873</v>
      </c>
      <c r="Q4" s="158">
        <f t="shared" ref="Q4:Q14" si="1">AVERAGE(L4:O4)</f>
        <v>87.878306878306873</v>
      </c>
    </row>
    <row r="5" spans="1:17" ht="15">
      <c r="A5" s="400" t="s">
        <v>153</v>
      </c>
      <c r="B5" s="126" t="s">
        <v>356</v>
      </c>
      <c r="C5" s="143">
        <v>82.352941176470594</v>
      </c>
      <c r="D5" s="41">
        <v>86.666666666666686</v>
      </c>
      <c r="E5" s="143">
        <v>85.714285714285708</v>
      </c>
      <c r="F5" s="41">
        <v>96.296296296296291</v>
      </c>
      <c r="G5" s="401">
        <v>87.757547463429802</v>
      </c>
      <c r="H5" s="402">
        <f t="shared" si="0"/>
        <v>87.75754746342983</v>
      </c>
      <c r="J5" s="403" t="s">
        <v>318</v>
      </c>
      <c r="K5" s="176" t="s">
        <v>277</v>
      </c>
      <c r="L5" s="143">
        <v>98.039215686274517</v>
      </c>
      <c r="M5" s="41">
        <v>90.666666666666657</v>
      </c>
      <c r="N5" s="143">
        <v>90.476190476190467</v>
      </c>
      <c r="O5" s="41">
        <v>70.370370370370367</v>
      </c>
      <c r="P5" s="401">
        <v>87.388110799875506</v>
      </c>
      <c r="Q5" s="158">
        <f t="shared" si="1"/>
        <v>87.388110799875506</v>
      </c>
    </row>
    <row r="6" spans="1:17" ht="16" thickBot="1">
      <c r="A6" s="404"/>
      <c r="B6" s="405" t="s">
        <v>244</v>
      </c>
      <c r="C6" s="406">
        <f>AVERAGE(C3:C5)</f>
        <v>93.464052287581708</v>
      </c>
      <c r="D6" s="406">
        <f>AVERAGE(D3:D5)</f>
        <v>86.666666666666671</v>
      </c>
      <c r="E6" s="406">
        <f>AVERAGE(E3:E5)</f>
        <v>95.238095238095241</v>
      </c>
      <c r="F6" s="406">
        <f>AVERAGE(F3:F5)</f>
        <v>96.296296296296291</v>
      </c>
      <c r="G6" s="407">
        <f>AVERAGE(G3:G5)</f>
        <v>92.916277622159967</v>
      </c>
      <c r="H6" s="402">
        <f t="shared" si="0"/>
        <v>92.916277622159981</v>
      </c>
      <c r="J6" s="403" t="s">
        <v>318</v>
      </c>
      <c r="K6" s="189" t="s">
        <v>369</v>
      </c>
      <c r="L6" s="143">
        <v>94.117647058823536</v>
      </c>
      <c r="M6" s="41">
        <v>92</v>
      </c>
      <c r="N6" s="143">
        <v>90.476190476190467</v>
      </c>
      <c r="O6" s="41">
        <v>70.370370370370367</v>
      </c>
      <c r="P6" s="401">
        <v>86.7410519763461</v>
      </c>
      <c r="Q6" s="158">
        <f t="shared" si="1"/>
        <v>86.7410519763461</v>
      </c>
    </row>
    <row r="7" spans="1:17" ht="31" thickBot="1">
      <c r="H7" s="31"/>
      <c r="J7" s="403" t="s">
        <v>318</v>
      </c>
      <c r="K7" s="42" t="s">
        <v>368</v>
      </c>
      <c r="L7" s="143">
        <v>94.117647058823536</v>
      </c>
      <c r="M7" s="41">
        <v>90.666666666666657</v>
      </c>
      <c r="N7" s="143">
        <v>90.476190476190467</v>
      </c>
      <c r="O7" s="41">
        <v>70.370370370370367</v>
      </c>
      <c r="P7" s="401">
        <v>86.407718643012757</v>
      </c>
      <c r="Q7" s="158">
        <f t="shared" si="1"/>
        <v>86.407718643012757</v>
      </c>
    </row>
    <row r="8" spans="1:17" ht="16">
      <c r="A8" s="392" t="s">
        <v>230</v>
      </c>
      <c r="B8" s="393" t="s">
        <v>229</v>
      </c>
      <c r="C8" s="393" t="s">
        <v>400</v>
      </c>
      <c r="D8" s="393" t="s">
        <v>399</v>
      </c>
      <c r="E8" s="393" t="s">
        <v>397</v>
      </c>
      <c r="F8" s="393" t="s">
        <v>398</v>
      </c>
      <c r="G8" s="394" t="s">
        <v>231</v>
      </c>
      <c r="H8" s="31"/>
      <c r="J8" s="403" t="s">
        <v>318</v>
      </c>
      <c r="K8" s="175" t="s">
        <v>272</v>
      </c>
      <c r="L8" s="143">
        <v>88.235294117647058</v>
      </c>
      <c r="M8" s="379">
        <v>86.666666666666657</v>
      </c>
      <c r="N8" s="143">
        <v>80.952380952380949</v>
      </c>
      <c r="O8" s="41">
        <v>92.592592592592581</v>
      </c>
      <c r="P8" s="378">
        <v>87.111733582321818</v>
      </c>
      <c r="Q8" s="158">
        <f t="shared" si="1"/>
        <v>87.111733582321818</v>
      </c>
    </row>
    <row r="9" spans="1:17" ht="30">
      <c r="A9" s="408" t="s">
        <v>221</v>
      </c>
      <c r="B9" s="34" t="s">
        <v>314</v>
      </c>
      <c r="C9" s="143">
        <v>98.039215686274503</v>
      </c>
      <c r="D9" s="41">
        <v>85.333333333333314</v>
      </c>
      <c r="E9" s="143">
        <v>100</v>
      </c>
      <c r="F9" s="41">
        <v>77.777777777777771</v>
      </c>
      <c r="G9" s="401">
        <v>90.287581699346404</v>
      </c>
      <c r="H9" s="402">
        <f t="shared" si="0"/>
        <v>90.287581699346404</v>
      </c>
      <c r="J9" s="403" t="s">
        <v>318</v>
      </c>
      <c r="K9" s="43" t="s">
        <v>330</v>
      </c>
      <c r="L9" s="143">
        <v>98.039215686274517</v>
      </c>
      <c r="M9" s="41">
        <v>86.666666666666657</v>
      </c>
      <c r="N9" s="143">
        <v>80.952380952380949</v>
      </c>
      <c r="O9" s="41">
        <v>70.370370370370367</v>
      </c>
      <c r="P9" s="401">
        <v>84.007158418923126</v>
      </c>
      <c r="Q9" s="158">
        <f t="shared" si="1"/>
        <v>84.007158418923126</v>
      </c>
    </row>
    <row r="10" spans="1:17" ht="16" thickBot="1">
      <c r="A10" s="404"/>
      <c r="B10" s="405" t="s">
        <v>380</v>
      </c>
      <c r="C10" s="171">
        <v>98.039215686274503</v>
      </c>
      <c r="D10" s="409">
        <v>85.333333333333314</v>
      </c>
      <c r="E10" s="171">
        <v>100</v>
      </c>
      <c r="F10" s="409">
        <v>77.7777777777778</v>
      </c>
      <c r="G10" s="410">
        <v>90.287581699346404</v>
      </c>
      <c r="H10" s="402">
        <f t="shared" si="0"/>
        <v>90.287581699346418</v>
      </c>
      <c r="J10" s="403" t="s">
        <v>318</v>
      </c>
      <c r="K10" s="176" t="s">
        <v>371</v>
      </c>
      <c r="L10" s="143">
        <v>88.235294117647058</v>
      </c>
      <c r="M10" s="41">
        <v>86.666666666666657</v>
      </c>
      <c r="N10" s="143">
        <v>90.476190476190467</v>
      </c>
      <c r="O10" s="41">
        <v>70.370370370370367</v>
      </c>
      <c r="P10" s="401">
        <v>83.937130407718641</v>
      </c>
      <c r="Q10" s="158">
        <f t="shared" si="1"/>
        <v>83.937130407718641</v>
      </c>
    </row>
    <row r="11" spans="1:17" ht="31" thickBot="1">
      <c r="H11" s="31"/>
      <c r="J11" s="403" t="s">
        <v>318</v>
      </c>
      <c r="K11" s="176" t="s">
        <v>372</v>
      </c>
      <c r="L11" s="143">
        <v>92.156862745098024</v>
      </c>
      <c r="M11" s="41">
        <v>82.666666666666657</v>
      </c>
      <c r="N11" s="143">
        <v>90.476190476190467</v>
      </c>
      <c r="O11" s="41">
        <v>70.370370370370367</v>
      </c>
      <c r="P11" s="401">
        <v>83.91752256458139</v>
      </c>
      <c r="Q11" s="158">
        <f t="shared" si="1"/>
        <v>83.91752256458139</v>
      </c>
    </row>
    <row r="12" spans="1:17" ht="16">
      <c r="A12" s="411" t="s">
        <v>230</v>
      </c>
      <c r="B12" s="412" t="s">
        <v>229</v>
      </c>
      <c r="C12" s="413" t="s">
        <v>400</v>
      </c>
      <c r="D12" s="413" t="s">
        <v>399</v>
      </c>
      <c r="E12" s="413" t="s">
        <v>397</v>
      </c>
      <c r="F12" s="413" t="s">
        <v>398</v>
      </c>
      <c r="G12" s="414" t="s">
        <v>231</v>
      </c>
      <c r="H12" s="31"/>
      <c r="J12" s="403" t="s">
        <v>318</v>
      </c>
      <c r="K12" s="175" t="s">
        <v>290</v>
      </c>
      <c r="L12" s="143">
        <v>94.117647058823536</v>
      </c>
      <c r="M12" s="41">
        <v>83.999999999999986</v>
      </c>
      <c r="N12" s="143">
        <v>80.952380952380949</v>
      </c>
      <c r="O12" s="41">
        <v>70.370370370370367</v>
      </c>
      <c r="P12" s="401">
        <v>82.36009959539372</v>
      </c>
      <c r="Q12" s="158">
        <f t="shared" si="1"/>
        <v>82.36009959539372</v>
      </c>
    </row>
    <row r="13" spans="1:17" ht="15">
      <c r="A13" s="415" t="s">
        <v>156</v>
      </c>
      <c r="B13" s="194" t="s">
        <v>265</v>
      </c>
      <c r="C13" s="143">
        <v>98.039215686274517</v>
      </c>
      <c r="D13" s="41">
        <v>100</v>
      </c>
      <c r="E13" s="143">
        <v>100</v>
      </c>
      <c r="F13" s="41">
        <v>100</v>
      </c>
      <c r="G13" s="401">
        <v>99.509803921568633</v>
      </c>
      <c r="H13" s="402">
        <f t="shared" si="0"/>
        <v>99.509803921568633</v>
      </c>
      <c r="J13" s="403" t="s">
        <v>318</v>
      </c>
      <c r="K13" s="175" t="s">
        <v>349</v>
      </c>
      <c r="L13" s="143">
        <v>94.117647058823536</v>
      </c>
      <c r="M13" s="41">
        <v>90.666666666666657</v>
      </c>
      <c r="N13" s="143">
        <v>80.952380952380949</v>
      </c>
      <c r="O13" s="41">
        <v>59.259259259259252</v>
      </c>
      <c r="P13" s="158">
        <v>81.248988484282592</v>
      </c>
      <c r="Q13" s="158">
        <f t="shared" si="1"/>
        <v>81.248988484282592</v>
      </c>
    </row>
    <row r="14" spans="1:17" ht="16" thickBot="1">
      <c r="A14" s="415" t="s">
        <v>156</v>
      </c>
      <c r="B14" s="194" t="s">
        <v>264</v>
      </c>
      <c r="C14" s="143">
        <v>98.039215686274517</v>
      </c>
      <c r="D14" s="41">
        <v>98.666666666666657</v>
      </c>
      <c r="E14" s="143">
        <v>100</v>
      </c>
      <c r="F14" s="41">
        <v>100</v>
      </c>
      <c r="G14" s="401">
        <v>99.17647058823529</v>
      </c>
      <c r="H14" s="402">
        <f t="shared" si="0"/>
        <v>99.17647058823529</v>
      </c>
      <c r="J14" s="404"/>
      <c r="K14" s="416" t="s">
        <v>384</v>
      </c>
      <c r="L14" s="417">
        <f>AVERAGE(L3:L13)</f>
        <v>94.652406417112289</v>
      </c>
      <c r="M14" s="418">
        <f>AVERAGE(M3:M13)</f>
        <v>88.242424242424221</v>
      </c>
      <c r="N14" s="417">
        <f>AVERAGE(N3:N13)</f>
        <v>87.012987012987011</v>
      </c>
      <c r="O14" s="417">
        <f>AVERAGE(O3:O13)</f>
        <v>73.400673400673384</v>
      </c>
      <c r="P14" s="419">
        <f>AVERAGE(P3:P13)</f>
        <v>85.827122768299247</v>
      </c>
      <c r="Q14" s="158">
        <f t="shared" si="1"/>
        <v>85.827122768299233</v>
      </c>
    </row>
    <row r="15" spans="1:17" ht="15">
      <c r="A15" s="415" t="s">
        <v>156</v>
      </c>
      <c r="B15" s="194" t="s">
        <v>375</v>
      </c>
      <c r="C15" s="143">
        <v>98.039215686274517</v>
      </c>
      <c r="D15" s="41">
        <v>88</v>
      </c>
      <c r="E15" s="143">
        <v>100</v>
      </c>
      <c r="F15" s="41">
        <v>100</v>
      </c>
      <c r="G15" s="401">
        <v>96.509803921568633</v>
      </c>
      <c r="H15" s="402">
        <f t="shared" si="0"/>
        <v>96.509803921568633</v>
      </c>
    </row>
    <row r="16" spans="1:17" ht="15" thickBot="1">
      <c r="A16" s="420"/>
      <c r="B16" s="421" t="s">
        <v>245</v>
      </c>
      <c r="C16" s="422">
        <f>AVERAGE(C13:C15)</f>
        <v>98.039215686274517</v>
      </c>
      <c r="D16" s="422">
        <f>AVERAGE(D13:D15)</f>
        <v>95.555555555555543</v>
      </c>
      <c r="E16" s="422">
        <f>AVERAGE(E13:E15)</f>
        <v>100</v>
      </c>
      <c r="F16" s="422">
        <f>AVERAGE(F13:F15)</f>
        <v>100</v>
      </c>
      <c r="G16" s="423">
        <f>AVERAGE(G13:G15)</f>
        <v>98.398692810457518</v>
      </c>
      <c r="H16" s="402">
        <f t="shared" si="0"/>
        <v>98.398692810457518</v>
      </c>
    </row>
    <row r="17" spans="1:8" ht="16">
      <c r="H17" s="31"/>
    </row>
    <row r="18" spans="1:8" ht="16">
      <c r="H18" s="31"/>
    </row>
    <row r="19" spans="1:8" ht="17" thickBot="1">
      <c r="H19" s="31"/>
    </row>
    <row r="20" spans="1:8" ht="16">
      <c r="A20" s="396" t="s">
        <v>230</v>
      </c>
      <c r="B20" s="397" t="s">
        <v>229</v>
      </c>
      <c r="C20" s="398" t="s">
        <v>400</v>
      </c>
      <c r="D20" s="398" t="s">
        <v>399</v>
      </c>
      <c r="E20" s="398" t="s">
        <v>397</v>
      </c>
      <c r="F20" s="398" t="s">
        <v>398</v>
      </c>
      <c r="G20" s="399" t="s">
        <v>231</v>
      </c>
      <c r="H20" s="31"/>
    </row>
    <row r="21" spans="1:8" ht="14" customHeight="1">
      <c r="A21" s="424" t="s">
        <v>344</v>
      </c>
      <c r="B21" s="119" t="s">
        <v>343</v>
      </c>
      <c r="C21" s="143">
        <v>94.117647058823536</v>
      </c>
      <c r="D21" s="41">
        <v>80</v>
      </c>
      <c r="E21" s="143">
        <v>100</v>
      </c>
      <c r="F21" s="41">
        <v>55.555555555555557</v>
      </c>
      <c r="G21" s="401">
        <v>82.41830065359477</v>
      </c>
      <c r="H21" s="402">
        <f t="shared" si="0"/>
        <v>82.41830065359477</v>
      </c>
    </row>
    <row r="22" spans="1:8" ht="15" thickBot="1">
      <c r="A22" s="404"/>
      <c r="B22" s="405" t="s">
        <v>382</v>
      </c>
      <c r="C22" s="405">
        <v>94.117647058823536</v>
      </c>
      <c r="D22" s="405">
        <v>80</v>
      </c>
      <c r="E22" s="405">
        <v>100</v>
      </c>
      <c r="F22" s="405">
        <v>55.555555555555557</v>
      </c>
      <c r="G22" s="425">
        <v>82.41830065359477</v>
      </c>
      <c r="H22" s="402">
        <f t="shared" si="0"/>
        <v>82.41830065359477</v>
      </c>
    </row>
    <row r="23" spans="1:8" ht="17" thickBot="1">
      <c r="H23" s="31"/>
    </row>
    <row r="24" spans="1:8" ht="16">
      <c r="A24" s="396" t="s">
        <v>230</v>
      </c>
      <c r="B24" s="397" t="s">
        <v>229</v>
      </c>
      <c r="C24" s="398" t="s">
        <v>400</v>
      </c>
      <c r="D24" s="398" t="s">
        <v>399</v>
      </c>
      <c r="E24" s="398" t="s">
        <v>397</v>
      </c>
      <c r="F24" s="398" t="s">
        <v>398</v>
      </c>
      <c r="G24" s="399" t="s">
        <v>231</v>
      </c>
      <c r="H24" s="31"/>
    </row>
    <row r="25" spans="1:8" ht="15">
      <c r="A25" s="403" t="s">
        <v>317</v>
      </c>
      <c r="B25" s="123" t="s">
        <v>352</v>
      </c>
      <c r="C25" s="143">
        <v>88.235294117647058</v>
      </c>
      <c r="D25" s="41">
        <v>88</v>
      </c>
      <c r="E25" s="143">
        <v>95.238095238095227</v>
      </c>
      <c r="F25" s="41">
        <v>100</v>
      </c>
      <c r="G25" s="41">
        <v>92.868347338935578</v>
      </c>
      <c r="H25" s="402">
        <f t="shared" si="0"/>
        <v>92.868347338935578</v>
      </c>
    </row>
    <row r="26" spans="1:8" ht="15">
      <c r="A26" s="403" t="s">
        <v>317</v>
      </c>
      <c r="B26" s="193" t="s">
        <v>321</v>
      </c>
      <c r="C26" s="143">
        <v>84.313725490196077</v>
      </c>
      <c r="D26" s="41">
        <v>90.666666666666686</v>
      </c>
      <c r="E26" s="143">
        <v>95.238095238095227</v>
      </c>
      <c r="F26" s="41">
        <v>100</v>
      </c>
      <c r="G26" s="41">
        <v>92.554621848739501</v>
      </c>
      <c r="H26" s="402">
        <f t="shared" si="0"/>
        <v>92.554621848739501</v>
      </c>
    </row>
    <row r="27" spans="1:8" ht="15">
      <c r="A27" s="403" t="s">
        <v>317</v>
      </c>
      <c r="B27" s="193" t="s">
        <v>350</v>
      </c>
      <c r="C27" s="143">
        <v>80.392156862745082</v>
      </c>
      <c r="D27" s="41">
        <v>92</v>
      </c>
      <c r="E27" s="143">
        <v>95.238095238095227</v>
      </c>
      <c r="F27" s="41">
        <v>100</v>
      </c>
      <c r="G27" s="41">
        <v>91.907563025210081</v>
      </c>
      <c r="H27" s="402">
        <f t="shared" si="0"/>
        <v>91.907563025210081</v>
      </c>
    </row>
    <row r="28" spans="1:8" ht="45">
      <c r="A28" s="403" t="s">
        <v>317</v>
      </c>
      <c r="B28" s="123" t="s">
        <v>355</v>
      </c>
      <c r="C28" s="143">
        <v>88.235294117647058</v>
      </c>
      <c r="D28" s="41">
        <v>82.666666666666657</v>
      </c>
      <c r="E28" s="143">
        <v>95.238095238095227</v>
      </c>
      <c r="F28" s="41">
        <v>100</v>
      </c>
      <c r="G28" s="41">
        <v>91.535014005602235</v>
      </c>
      <c r="H28" s="402">
        <f t="shared" si="0"/>
        <v>91.535014005602235</v>
      </c>
    </row>
    <row r="29" spans="1:8" ht="45">
      <c r="A29" s="403" t="s">
        <v>317</v>
      </c>
      <c r="B29" s="195" t="s">
        <v>322</v>
      </c>
      <c r="C29" s="143">
        <v>80.392156862745082</v>
      </c>
      <c r="D29" s="41">
        <v>88</v>
      </c>
      <c r="E29" s="143">
        <v>95.238095238095227</v>
      </c>
      <c r="F29" s="41">
        <v>100</v>
      </c>
      <c r="G29" s="41">
        <v>90.907563025210081</v>
      </c>
      <c r="H29" s="402">
        <f t="shared" si="0"/>
        <v>90.907563025210081</v>
      </c>
    </row>
    <row r="30" spans="1:8" ht="45">
      <c r="A30" s="403" t="s">
        <v>317</v>
      </c>
      <c r="B30" s="39" t="s">
        <v>328</v>
      </c>
      <c r="C30" s="143">
        <v>88.235294117647058</v>
      </c>
      <c r="D30" s="41">
        <v>80</v>
      </c>
      <c r="E30" s="143">
        <v>95.238095238095227</v>
      </c>
      <c r="F30" s="41">
        <v>100</v>
      </c>
      <c r="G30" s="41">
        <v>90.868347338935578</v>
      </c>
      <c r="H30" s="402">
        <f t="shared" si="0"/>
        <v>90.868347338935578</v>
      </c>
    </row>
    <row r="31" spans="1:8" ht="15">
      <c r="A31" s="403" t="s">
        <v>317</v>
      </c>
      <c r="B31" s="123" t="s">
        <v>340</v>
      </c>
      <c r="C31" s="143">
        <v>74.509803921568619</v>
      </c>
      <c r="D31" s="41">
        <v>78.666666666666671</v>
      </c>
      <c r="E31" s="143">
        <v>95.238095238095227</v>
      </c>
      <c r="F31" s="41">
        <v>100</v>
      </c>
      <c r="G31" s="41">
        <v>87.103641456582636</v>
      </c>
      <c r="H31" s="402">
        <f t="shared" si="0"/>
        <v>87.103641456582636</v>
      </c>
    </row>
    <row r="32" spans="1:8" ht="45">
      <c r="A32" s="403" t="s">
        <v>317</v>
      </c>
      <c r="B32" s="39" t="s">
        <v>346</v>
      </c>
      <c r="C32" s="143">
        <v>78.431372549019599</v>
      </c>
      <c r="D32" s="41">
        <v>72</v>
      </c>
      <c r="E32" s="143">
        <v>95.238095238095227</v>
      </c>
      <c r="F32" s="41">
        <v>100</v>
      </c>
      <c r="G32" s="41">
        <v>86.417366946778714</v>
      </c>
      <c r="H32" s="402">
        <f t="shared" si="0"/>
        <v>86.417366946778714</v>
      </c>
    </row>
    <row r="33" spans="1:10" ht="30">
      <c r="A33" s="403" t="s">
        <v>317</v>
      </c>
      <c r="B33" s="195" t="s">
        <v>316</v>
      </c>
      <c r="C33" s="143">
        <v>98.039215686274503</v>
      </c>
      <c r="D33" s="41">
        <v>94.666666666666657</v>
      </c>
      <c r="E33" s="143">
        <v>52.380952380952372</v>
      </c>
      <c r="F33" s="41">
        <v>100</v>
      </c>
      <c r="G33" s="41">
        <v>86.271708683473378</v>
      </c>
      <c r="H33" s="402">
        <f t="shared" si="0"/>
        <v>86.271708683473378</v>
      </c>
    </row>
    <row r="34" spans="1:10" ht="15">
      <c r="A34" s="403" t="s">
        <v>317</v>
      </c>
      <c r="B34" s="193" t="s">
        <v>319</v>
      </c>
      <c r="C34" s="143">
        <v>92.156862745098039</v>
      </c>
      <c r="D34" s="41">
        <v>93.333333333333314</v>
      </c>
      <c r="E34" s="143">
        <v>52.380952380952372</v>
      </c>
      <c r="F34" s="41">
        <v>100</v>
      </c>
      <c r="G34" s="41">
        <v>84.467787114845933</v>
      </c>
      <c r="H34" s="402">
        <f t="shared" si="0"/>
        <v>84.467787114845933</v>
      </c>
    </row>
    <row r="35" spans="1:10" ht="30">
      <c r="A35" s="403" t="s">
        <v>317</v>
      </c>
      <c r="B35" s="123" t="s">
        <v>351</v>
      </c>
      <c r="C35" s="143">
        <v>78.431372549019599</v>
      </c>
      <c r="D35" s="41">
        <v>64</v>
      </c>
      <c r="E35" s="143">
        <v>95.238095238095227</v>
      </c>
      <c r="F35" s="41">
        <v>100</v>
      </c>
      <c r="G35" s="41">
        <v>84.417366946778714</v>
      </c>
      <c r="H35" s="402">
        <f t="shared" si="0"/>
        <v>84.417366946778714</v>
      </c>
    </row>
    <row r="36" spans="1:10" ht="45">
      <c r="A36" s="403" t="s">
        <v>317</v>
      </c>
      <c r="B36" s="195" t="s">
        <v>323</v>
      </c>
      <c r="C36" s="143">
        <v>88.235294117647058</v>
      </c>
      <c r="D36" s="41">
        <v>76</v>
      </c>
      <c r="E36" s="143">
        <v>95.238095238095227</v>
      </c>
      <c r="F36" s="41">
        <v>77.777777777777771</v>
      </c>
      <c r="G36" s="41">
        <v>84.312791783380021</v>
      </c>
      <c r="H36" s="402">
        <f t="shared" si="0"/>
        <v>84.312791783380021</v>
      </c>
    </row>
    <row r="37" spans="1:10" ht="45">
      <c r="A37" s="403" t="s">
        <v>317</v>
      </c>
      <c r="B37" s="188" t="s">
        <v>361</v>
      </c>
      <c r="C37" s="143">
        <v>80.392156862745082</v>
      </c>
      <c r="D37" s="41">
        <v>72</v>
      </c>
      <c r="E37" s="143">
        <v>95.238095238095227</v>
      </c>
      <c r="F37" s="41">
        <v>74.074074074074076</v>
      </c>
      <c r="G37" s="41">
        <v>80.4260815437286</v>
      </c>
      <c r="H37" s="402">
        <f t="shared" si="0"/>
        <v>80.4260815437286</v>
      </c>
    </row>
    <row r="38" spans="1:10" ht="45">
      <c r="A38" s="403" t="s">
        <v>317</v>
      </c>
      <c r="B38" s="195" t="s">
        <v>337</v>
      </c>
      <c r="C38" s="143">
        <v>82.352941176470594</v>
      </c>
      <c r="D38" s="41">
        <v>84</v>
      </c>
      <c r="E38" s="143">
        <v>80.952380952380949</v>
      </c>
      <c r="F38" s="41">
        <v>77.777777777777771</v>
      </c>
      <c r="G38" s="41">
        <v>81.270774976657336</v>
      </c>
      <c r="H38" s="402">
        <f t="shared" si="0"/>
        <v>81.270774976657336</v>
      </c>
    </row>
    <row r="39" spans="1:10" ht="15" thickBot="1">
      <c r="A39" s="404"/>
      <c r="B39" s="405" t="s">
        <v>381</v>
      </c>
      <c r="C39" s="417">
        <f>AVERAGE(C25:C38)</f>
        <v>84.453781512605019</v>
      </c>
      <c r="D39" s="417">
        <f>AVERAGE(D25:D38)</f>
        <v>82.571428571428569</v>
      </c>
      <c r="E39" s="417">
        <f>AVERAGE(E25:E38)</f>
        <v>88.095238095238074</v>
      </c>
      <c r="F39" s="417">
        <f>AVERAGE(F25:F38)</f>
        <v>94.973544973544989</v>
      </c>
      <c r="G39" s="426">
        <f>AVERAGE(G25:G38)</f>
        <v>87.523498288204152</v>
      </c>
      <c r="H39" s="402">
        <f t="shared" si="0"/>
        <v>87.523498288204166</v>
      </c>
    </row>
    <row r="40" spans="1:10" ht="17" thickBot="1">
      <c r="H40" s="31"/>
    </row>
    <row r="41" spans="1:10" ht="16">
      <c r="A41" s="396" t="s">
        <v>230</v>
      </c>
      <c r="B41" s="397" t="s">
        <v>229</v>
      </c>
      <c r="C41" s="398" t="s">
        <v>400</v>
      </c>
      <c r="D41" s="398" t="s">
        <v>399</v>
      </c>
      <c r="E41" s="398" t="s">
        <v>397</v>
      </c>
      <c r="F41" s="398" t="s">
        <v>398</v>
      </c>
      <c r="G41" s="399" t="s">
        <v>231</v>
      </c>
      <c r="H41" s="31"/>
    </row>
    <row r="42" spans="1:10" ht="15">
      <c r="A42" s="403" t="s">
        <v>159</v>
      </c>
      <c r="B42" s="195" t="s">
        <v>269</v>
      </c>
      <c r="C42" s="143">
        <v>82.352941176470594</v>
      </c>
      <c r="D42" s="41">
        <v>86.666666666666686</v>
      </c>
      <c r="E42" s="143">
        <v>71.428571428571431</v>
      </c>
      <c r="F42" s="41">
        <v>100</v>
      </c>
      <c r="G42" s="401">
        <v>85.112044817927185</v>
      </c>
      <c r="H42" s="402">
        <f t="shared" si="0"/>
        <v>85.112044817927185</v>
      </c>
    </row>
    <row r="43" spans="1:10" ht="60">
      <c r="A43" s="403" t="s">
        <v>159</v>
      </c>
      <c r="B43" s="123" t="s">
        <v>362</v>
      </c>
      <c r="C43" s="143">
        <v>82.352941176470594</v>
      </c>
      <c r="D43" s="41">
        <v>82.666666666666686</v>
      </c>
      <c r="E43" s="143">
        <v>71.428571428571431</v>
      </c>
      <c r="F43" s="41">
        <v>100</v>
      </c>
      <c r="G43" s="401">
        <v>84.112044817927185</v>
      </c>
      <c r="H43" s="402">
        <f t="shared" si="0"/>
        <v>84.112044817927185</v>
      </c>
    </row>
    <row r="44" spans="1:10" ht="15">
      <c r="A44" s="403" t="s">
        <v>159</v>
      </c>
      <c r="B44" s="123" t="s">
        <v>267</v>
      </c>
      <c r="C44" s="143">
        <v>82.352941176470594</v>
      </c>
      <c r="D44" s="41">
        <v>81.333333333333329</v>
      </c>
      <c r="E44" s="143">
        <v>57.142857142857146</v>
      </c>
      <c r="F44" s="41">
        <v>100</v>
      </c>
      <c r="G44" s="401">
        <v>80.207282913165272</v>
      </c>
      <c r="H44" s="402">
        <f t="shared" si="0"/>
        <v>80.207282913165272</v>
      </c>
    </row>
    <row r="45" spans="1:10" ht="30">
      <c r="A45" s="403" t="s">
        <v>159</v>
      </c>
      <c r="B45" s="123" t="s">
        <v>360</v>
      </c>
      <c r="C45" s="143">
        <v>82.352941176470594</v>
      </c>
      <c r="D45" s="41">
        <v>77.333333333333329</v>
      </c>
      <c r="E45" s="143">
        <v>57.142857142857146</v>
      </c>
      <c r="F45" s="41">
        <v>100</v>
      </c>
      <c r="G45" s="401">
        <v>79.207282913165272</v>
      </c>
      <c r="H45" s="402">
        <f t="shared" si="0"/>
        <v>79.207282913165272</v>
      </c>
    </row>
    <row r="46" spans="1:10" ht="30">
      <c r="A46" s="403" t="s">
        <v>159</v>
      </c>
      <c r="B46" s="194" t="s">
        <v>160</v>
      </c>
      <c r="C46" s="143">
        <v>82.352941176470594</v>
      </c>
      <c r="D46" s="90">
        <v>77.333333333333329</v>
      </c>
      <c r="E46" s="90">
        <v>52.380952380952372</v>
      </c>
      <c r="F46" s="90">
        <v>100</v>
      </c>
      <c r="G46" s="427">
        <v>78.016806722689068</v>
      </c>
      <c r="H46" s="402">
        <f t="shared" si="0"/>
        <v>78.016806722689068</v>
      </c>
    </row>
    <row r="47" spans="1:10" ht="30">
      <c r="A47" s="403" t="s">
        <v>159</v>
      </c>
      <c r="B47" s="123" t="s">
        <v>345</v>
      </c>
      <c r="C47" s="143">
        <v>82.352941176470594</v>
      </c>
      <c r="D47" s="90">
        <v>74.666666666666671</v>
      </c>
      <c r="E47" s="90">
        <v>42.857142857142854</v>
      </c>
      <c r="F47" s="90">
        <v>100</v>
      </c>
      <c r="G47" s="90">
        <v>74.969187675070032</v>
      </c>
      <c r="H47" s="402">
        <f t="shared" si="0"/>
        <v>74.969187675070032</v>
      </c>
    </row>
    <row r="48" spans="1:10" ht="17" thickBot="1">
      <c r="A48" s="404"/>
      <c r="B48" s="405" t="s">
        <v>383</v>
      </c>
      <c r="C48" s="406">
        <f>AVERAGE(C42:C47)</f>
        <v>82.352941176470594</v>
      </c>
      <c r="D48" s="428">
        <f>AVERAGE(D42:D47)</f>
        <v>80</v>
      </c>
      <c r="E48" s="428">
        <f>AVERAGE(E42:E47)</f>
        <v>58.730158730158728</v>
      </c>
      <c r="F48" s="428">
        <f>AVERAGE(F42:F47)</f>
        <v>100</v>
      </c>
      <c r="G48" s="429">
        <f>AVERAGE(G42:G47)</f>
        <v>80.270774976657336</v>
      </c>
      <c r="H48" s="402">
        <f t="shared" si="0"/>
        <v>80.270774976657336</v>
      </c>
      <c r="J48" s="430"/>
    </row>
    <row r="49" spans="1:8" ht="17" thickBot="1">
      <c r="H49" s="31"/>
    </row>
    <row r="50" spans="1:8" ht="16">
      <c r="A50" s="396" t="s">
        <v>230</v>
      </c>
      <c r="B50" s="397" t="s">
        <v>229</v>
      </c>
      <c r="C50" s="398" t="s">
        <v>400</v>
      </c>
      <c r="D50" s="398" t="s">
        <v>399</v>
      </c>
      <c r="E50" s="398" t="s">
        <v>397</v>
      </c>
      <c r="F50" s="398" t="s">
        <v>398</v>
      </c>
      <c r="G50" s="399" t="s">
        <v>231</v>
      </c>
      <c r="H50" s="31"/>
    </row>
    <row r="51" spans="1:8" ht="15">
      <c r="A51" s="321" t="s">
        <v>413</v>
      </c>
      <c r="B51" s="123" t="s">
        <v>329</v>
      </c>
      <c r="C51" s="143">
        <v>94.117647058823536</v>
      </c>
      <c r="D51" s="41">
        <v>90.666666666666657</v>
      </c>
      <c r="E51" s="143">
        <v>90.476190476190467</v>
      </c>
      <c r="F51" s="41">
        <v>100</v>
      </c>
      <c r="G51" s="401">
        <v>93.815126050420162</v>
      </c>
      <c r="H51" s="402">
        <f t="shared" si="0"/>
        <v>93.815126050420162</v>
      </c>
    </row>
    <row r="52" spans="1:8" ht="30">
      <c r="A52" s="321" t="s">
        <v>413</v>
      </c>
      <c r="B52" s="39" t="s">
        <v>327</v>
      </c>
      <c r="C52" s="143">
        <v>98.039215686274517</v>
      </c>
      <c r="D52" s="41">
        <v>76</v>
      </c>
      <c r="E52" s="143">
        <v>85.714285714285708</v>
      </c>
      <c r="F52" s="41">
        <v>100</v>
      </c>
      <c r="G52" s="401">
        <v>89.938375350140063</v>
      </c>
      <c r="H52" s="402">
        <f t="shared" si="0"/>
        <v>89.938375350140063</v>
      </c>
    </row>
    <row r="53" spans="1:8" ht="60">
      <c r="A53" s="321" t="s">
        <v>413</v>
      </c>
      <c r="B53" s="194" t="s">
        <v>374</v>
      </c>
      <c r="C53" s="143">
        <v>100</v>
      </c>
      <c r="D53" s="41">
        <v>77.333333333333329</v>
      </c>
      <c r="E53" s="143">
        <v>90.476190476190467</v>
      </c>
      <c r="F53" s="41">
        <v>88.888888888888886</v>
      </c>
      <c r="G53" s="401">
        <v>89.174603174603163</v>
      </c>
      <c r="H53" s="402">
        <f t="shared" si="0"/>
        <v>89.174603174603163</v>
      </c>
    </row>
    <row r="54" spans="1:8" ht="15">
      <c r="A54" s="321" t="s">
        <v>413</v>
      </c>
      <c r="B54" s="193" t="s">
        <v>347</v>
      </c>
      <c r="C54" s="143">
        <v>100</v>
      </c>
      <c r="D54" s="41">
        <v>88</v>
      </c>
      <c r="E54" s="143">
        <v>90.476190476190467</v>
      </c>
      <c r="F54" s="41">
        <v>74.074074074074076</v>
      </c>
      <c r="G54" s="401">
        <v>88.137566137566139</v>
      </c>
      <c r="H54" s="402">
        <f t="shared" si="0"/>
        <v>88.137566137566139</v>
      </c>
    </row>
    <row r="55" spans="1:8" ht="30">
      <c r="A55" s="321" t="s">
        <v>413</v>
      </c>
      <c r="B55" s="123" t="s">
        <v>339</v>
      </c>
      <c r="C55" s="143">
        <v>90.196078431372541</v>
      </c>
      <c r="D55" s="41">
        <v>82.666666666666657</v>
      </c>
      <c r="E55" s="143">
        <v>90.476190476190467</v>
      </c>
      <c r="F55" s="41">
        <v>77.777777777777771</v>
      </c>
      <c r="G55" s="401">
        <v>85.279178338001856</v>
      </c>
      <c r="H55" s="402">
        <f t="shared" si="0"/>
        <v>85.279178338001856</v>
      </c>
    </row>
    <row r="56" spans="1:8" ht="15">
      <c r="A56" s="321" t="s">
        <v>413</v>
      </c>
      <c r="B56" s="123" t="s">
        <v>334</v>
      </c>
      <c r="C56" s="143">
        <v>88.235294117647058</v>
      </c>
      <c r="D56" s="41">
        <v>74.666666666666657</v>
      </c>
      <c r="E56" s="143">
        <v>85.714285714285708</v>
      </c>
      <c r="F56" s="41">
        <v>62.962962962962962</v>
      </c>
      <c r="G56" s="401">
        <v>77.894802365390603</v>
      </c>
      <c r="H56" s="402">
        <f t="shared" si="0"/>
        <v>77.894802365390603</v>
      </c>
    </row>
    <row r="57" spans="1:8" ht="15" thickBot="1">
      <c r="A57" s="404"/>
      <c r="B57" s="405" t="s">
        <v>385</v>
      </c>
      <c r="C57" s="417">
        <f>AVERAGE(C51:C56)</f>
        <v>95.098039215686285</v>
      </c>
      <c r="D57" s="417">
        <f>AVERAGE(D51:D56)</f>
        <v>81.555555555555543</v>
      </c>
      <c r="E57" s="417">
        <f>AVERAGE(E51:E56)</f>
        <v>88.888888888888872</v>
      </c>
      <c r="F57" s="417">
        <f>AVERAGE(F51:F56)</f>
        <v>83.950617283950621</v>
      </c>
      <c r="G57" s="426">
        <f>AVERAGE(G51:G56)</f>
        <v>87.373275236020319</v>
      </c>
      <c r="H57" s="402">
        <f t="shared" si="0"/>
        <v>87.373275236020334</v>
      </c>
    </row>
    <row r="58" spans="1:8" ht="17" thickBot="1">
      <c r="H58" s="31"/>
    </row>
    <row r="59" spans="1:8" ht="16">
      <c r="A59" s="396" t="s">
        <v>230</v>
      </c>
      <c r="B59" s="397" t="s">
        <v>229</v>
      </c>
      <c r="C59" s="398" t="s">
        <v>400</v>
      </c>
      <c r="D59" s="398" t="s">
        <v>399</v>
      </c>
      <c r="E59" s="398" t="s">
        <v>397</v>
      </c>
      <c r="F59" s="398" t="s">
        <v>398</v>
      </c>
      <c r="G59" s="399" t="s">
        <v>231</v>
      </c>
      <c r="H59" s="31"/>
    </row>
    <row r="60" spans="1:8" ht="15">
      <c r="A60" s="403" t="s">
        <v>152</v>
      </c>
      <c r="B60" s="123" t="s">
        <v>363</v>
      </c>
      <c r="C60" s="143">
        <v>100</v>
      </c>
      <c r="D60" s="41">
        <v>88</v>
      </c>
      <c r="E60" s="143">
        <v>85.714285714285708</v>
      </c>
      <c r="F60" s="41">
        <v>100</v>
      </c>
      <c r="G60" s="401">
        <v>93.428571428571431</v>
      </c>
      <c r="H60" s="402">
        <f t="shared" si="0"/>
        <v>93.428571428571431</v>
      </c>
    </row>
    <row r="61" spans="1:8" ht="15">
      <c r="A61" s="403" t="s">
        <v>152</v>
      </c>
      <c r="B61" s="123" t="s">
        <v>151</v>
      </c>
      <c r="C61" s="143">
        <v>92.156862745098039</v>
      </c>
      <c r="D61" s="41">
        <v>88</v>
      </c>
      <c r="E61" s="143">
        <v>85.714285714285708</v>
      </c>
      <c r="F61" s="41">
        <v>92.592592592592581</v>
      </c>
      <c r="G61" s="401">
        <v>89.615935262994071</v>
      </c>
      <c r="H61" s="402">
        <f t="shared" si="0"/>
        <v>89.615935262994071</v>
      </c>
    </row>
    <row r="62" spans="1:8" ht="30">
      <c r="A62" s="403" t="s">
        <v>152</v>
      </c>
      <c r="B62" s="123" t="s">
        <v>331</v>
      </c>
      <c r="C62" s="143">
        <v>94.117647058823536</v>
      </c>
      <c r="D62" s="41">
        <v>80</v>
      </c>
      <c r="E62" s="143">
        <v>85.714285714285708</v>
      </c>
      <c r="F62" s="41">
        <v>92.592592592592581</v>
      </c>
      <c r="G62" s="401">
        <v>88.106131341425453</v>
      </c>
      <c r="H62" s="402">
        <f t="shared" si="0"/>
        <v>88.106131341425453</v>
      </c>
    </row>
    <row r="63" spans="1:8" ht="30">
      <c r="A63" s="403" t="s">
        <v>152</v>
      </c>
      <c r="B63" s="195" t="s">
        <v>332</v>
      </c>
      <c r="C63" s="143">
        <v>94.117647058823536</v>
      </c>
      <c r="D63" s="41">
        <v>80</v>
      </c>
      <c r="E63" s="143">
        <v>85.714285714285708</v>
      </c>
      <c r="F63" s="41">
        <v>92.592592592592581</v>
      </c>
      <c r="G63" s="401">
        <v>88.106131341425453</v>
      </c>
      <c r="H63" s="402">
        <f t="shared" si="0"/>
        <v>88.106131341425453</v>
      </c>
    </row>
    <row r="64" spans="1:8" ht="60">
      <c r="A64" s="403" t="s">
        <v>152</v>
      </c>
      <c r="B64" s="188" t="s">
        <v>366</v>
      </c>
      <c r="C64" s="143">
        <v>98.039215686274503</v>
      </c>
      <c r="D64" s="41">
        <v>70.666666666666671</v>
      </c>
      <c r="E64" s="143">
        <v>80.952380952380949</v>
      </c>
      <c r="F64" s="41">
        <v>70.370370370370367</v>
      </c>
      <c r="G64" s="401">
        <v>80.007158418923126</v>
      </c>
      <c r="H64" s="402">
        <f t="shared" si="0"/>
        <v>80.007158418923126</v>
      </c>
    </row>
    <row r="65" spans="1:20" ht="45">
      <c r="A65" s="403" t="s">
        <v>152</v>
      </c>
      <c r="B65" s="123" t="s">
        <v>376</v>
      </c>
      <c r="C65" s="143">
        <v>86.274509803921575</v>
      </c>
      <c r="D65" s="41">
        <v>72</v>
      </c>
      <c r="E65" s="143">
        <v>85.714285714285708</v>
      </c>
      <c r="F65" s="41">
        <v>70.370370370370367</v>
      </c>
      <c r="G65" s="401">
        <v>78.589791472144412</v>
      </c>
      <c r="H65" s="402">
        <f t="shared" si="0"/>
        <v>78.589791472144412</v>
      </c>
    </row>
    <row r="66" spans="1:20" ht="45">
      <c r="A66" s="403" t="s">
        <v>152</v>
      </c>
      <c r="B66" s="188" t="s">
        <v>365</v>
      </c>
      <c r="C66" s="143">
        <v>92.156862745098039</v>
      </c>
      <c r="D66" s="41">
        <v>69.333333333333329</v>
      </c>
      <c r="E66" s="143">
        <v>71.428571428571431</v>
      </c>
      <c r="F66" s="41">
        <v>70.370370370370367</v>
      </c>
      <c r="G66" s="401">
        <v>75.822284469343302</v>
      </c>
      <c r="H66" s="402">
        <f t="shared" si="0"/>
        <v>75.822284469343302</v>
      </c>
    </row>
    <row r="67" spans="1:20" ht="30">
      <c r="A67" s="403" t="s">
        <v>152</v>
      </c>
      <c r="B67" s="123" t="s">
        <v>364</v>
      </c>
      <c r="C67" s="143">
        <v>84.313725490196077</v>
      </c>
      <c r="D67" s="41">
        <v>72</v>
      </c>
      <c r="E67" s="143">
        <v>71.428571428571431</v>
      </c>
      <c r="F67" s="41">
        <v>70.370370370370367</v>
      </c>
      <c r="G67" s="401">
        <v>74.528166822284476</v>
      </c>
      <c r="H67" s="402">
        <f t="shared" si="0"/>
        <v>74.528166822284476</v>
      </c>
    </row>
    <row r="68" spans="1:20" ht="15" thickBot="1">
      <c r="A68" s="404"/>
      <c r="B68" s="405" t="s">
        <v>248</v>
      </c>
      <c r="C68" s="417">
        <f>AVERAGE(C60:C67)</f>
        <v>92.647058823529392</v>
      </c>
      <c r="D68" s="417">
        <f>AVERAGE(D60:D67)</f>
        <v>77.5</v>
      </c>
      <c r="E68" s="417">
        <f>AVERAGE(E60:E67)</f>
        <v>81.547619047619051</v>
      </c>
      <c r="F68" s="417">
        <f>AVERAGE(F60:F67)</f>
        <v>82.407407407407391</v>
      </c>
      <c r="G68" s="426">
        <f>AVERAGE(G60:G67)</f>
        <v>83.525521319638969</v>
      </c>
      <c r="H68" s="402">
        <f t="shared" ref="H68:H100" si="2">AVERAGE(C68:F68)</f>
        <v>83.525521319638955</v>
      </c>
    </row>
    <row r="69" spans="1:20" ht="17" thickBot="1">
      <c r="H69" s="31"/>
    </row>
    <row r="70" spans="1:20" ht="16">
      <c r="A70" s="396" t="s">
        <v>230</v>
      </c>
      <c r="B70" s="397" t="s">
        <v>229</v>
      </c>
      <c r="C70" s="398" t="s">
        <v>400</v>
      </c>
      <c r="D70" s="398" t="s">
        <v>399</v>
      </c>
      <c r="E70" s="398" t="s">
        <v>397</v>
      </c>
      <c r="F70" s="398" t="s">
        <v>398</v>
      </c>
      <c r="G70" s="399" t="s">
        <v>231</v>
      </c>
      <c r="H70" s="31"/>
    </row>
    <row r="71" spans="1:20" ht="30">
      <c r="A71" s="431" t="s">
        <v>172</v>
      </c>
      <c r="B71" s="123" t="s">
        <v>353</v>
      </c>
      <c r="C71" s="143">
        <v>100</v>
      </c>
      <c r="D71" s="41">
        <v>93.333333333333314</v>
      </c>
      <c r="E71" s="143">
        <v>100</v>
      </c>
      <c r="F71" s="41">
        <v>77.777777777777771</v>
      </c>
      <c r="G71" s="401">
        <v>92.777777777777771</v>
      </c>
      <c r="H71" s="402">
        <f t="shared" si="2"/>
        <v>92.777777777777771</v>
      </c>
    </row>
    <row r="72" spans="1:20" ht="45">
      <c r="A72" s="431" t="s">
        <v>172</v>
      </c>
      <c r="B72" s="195" t="s">
        <v>335</v>
      </c>
      <c r="C72" s="143">
        <v>98.039215686274517</v>
      </c>
      <c r="D72" s="41">
        <v>90.666666666666657</v>
      </c>
      <c r="E72" s="143">
        <v>100</v>
      </c>
      <c r="F72" s="41">
        <v>77.777777777777771</v>
      </c>
      <c r="G72" s="401">
        <v>91.620915032679733</v>
      </c>
      <c r="H72" s="402">
        <f t="shared" si="2"/>
        <v>91.620915032679733</v>
      </c>
    </row>
    <row r="73" spans="1:20" ht="45">
      <c r="A73" s="431" t="s">
        <v>172</v>
      </c>
      <c r="B73" s="123" t="s">
        <v>354</v>
      </c>
      <c r="C73" s="143">
        <v>94.117647058823536</v>
      </c>
      <c r="D73" s="41">
        <v>92</v>
      </c>
      <c r="E73" s="143">
        <v>100</v>
      </c>
      <c r="F73" s="41">
        <v>74.074074074074076</v>
      </c>
      <c r="G73" s="401">
        <v>90.047930283224403</v>
      </c>
      <c r="H73" s="402">
        <f t="shared" si="2"/>
        <v>90.047930283224403</v>
      </c>
    </row>
    <row r="74" spans="1:20" ht="60">
      <c r="A74" s="431" t="s">
        <v>172</v>
      </c>
      <c r="B74" s="195" t="s">
        <v>348</v>
      </c>
      <c r="C74" s="143">
        <v>82.352941176470594</v>
      </c>
      <c r="D74" s="41">
        <v>69.333333333333329</v>
      </c>
      <c r="E74" s="143">
        <v>80.952380952380949</v>
      </c>
      <c r="F74" s="41">
        <v>51.851851851851848</v>
      </c>
      <c r="G74" s="401">
        <v>71.122626828509183</v>
      </c>
      <c r="H74" s="402">
        <f t="shared" si="2"/>
        <v>71.122626828509183</v>
      </c>
    </row>
    <row r="75" spans="1:20" ht="46" thickBot="1">
      <c r="A75" s="432" t="s">
        <v>172</v>
      </c>
      <c r="B75" s="433" t="s">
        <v>336</v>
      </c>
      <c r="C75" s="171">
        <v>92.156862745098039</v>
      </c>
      <c r="D75" s="409">
        <v>92</v>
      </c>
      <c r="E75" s="171">
        <v>28.571428571428573</v>
      </c>
      <c r="F75" s="409">
        <v>62.962962962962962</v>
      </c>
      <c r="G75" s="410">
        <v>68.922813569872403</v>
      </c>
      <c r="H75" s="402">
        <f t="shared" si="2"/>
        <v>68.922813569872403</v>
      </c>
    </row>
    <row r="76" spans="1:20" ht="15" thickBot="1">
      <c r="A76" s="404"/>
      <c r="B76" s="405" t="s">
        <v>249</v>
      </c>
      <c r="C76" s="417">
        <f>AVERAGE(C71:C75)</f>
        <v>93.333333333333343</v>
      </c>
      <c r="D76" s="417">
        <f>AVERAGE(D71:D75)</f>
        <v>87.466666666666669</v>
      </c>
      <c r="E76" s="417">
        <f>AVERAGE(E71:E75)</f>
        <v>81.904761904761898</v>
      </c>
      <c r="F76" s="417">
        <f>AVERAGE(F71:F75)</f>
        <v>68.888888888888886</v>
      </c>
      <c r="G76" s="426">
        <f>AVERAGE(G71:G75)</f>
        <v>82.898412698412699</v>
      </c>
      <c r="H76" s="402">
        <f t="shared" si="2"/>
        <v>82.898412698412699</v>
      </c>
    </row>
    <row r="77" spans="1:20" ht="17" thickBot="1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ht="16">
      <c r="A78" s="396" t="s">
        <v>230</v>
      </c>
      <c r="B78" s="397" t="s">
        <v>229</v>
      </c>
      <c r="C78" s="397" t="s">
        <v>222</v>
      </c>
      <c r="D78" s="397" t="s">
        <v>223</v>
      </c>
      <c r="E78" s="397" t="s">
        <v>224</v>
      </c>
      <c r="F78" s="397" t="s">
        <v>225</v>
      </c>
      <c r="G78" s="399" t="s">
        <v>231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ht="16">
      <c r="A79" s="431" t="s">
        <v>175</v>
      </c>
      <c r="B79" s="195" t="s">
        <v>333</v>
      </c>
      <c r="C79" s="143">
        <v>92.156862745098039</v>
      </c>
      <c r="D79" s="41">
        <v>93.333333333333314</v>
      </c>
      <c r="E79" s="143">
        <v>85.714285714285708</v>
      </c>
      <c r="F79" s="41">
        <v>100</v>
      </c>
      <c r="G79" s="41">
        <v>92.801120448179262</v>
      </c>
      <c r="H79" s="402">
        <f t="shared" si="2"/>
        <v>92.801120448179262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ht="16">
      <c r="A80" s="431" t="s">
        <v>175</v>
      </c>
      <c r="B80" s="193" t="s">
        <v>324</v>
      </c>
      <c r="C80" s="143">
        <v>82.352941176470594</v>
      </c>
      <c r="D80" s="41">
        <v>86.666666666666686</v>
      </c>
      <c r="E80" s="143">
        <v>100</v>
      </c>
      <c r="F80" s="41">
        <v>100</v>
      </c>
      <c r="G80" s="41">
        <v>92.254901960784323</v>
      </c>
      <c r="H80" s="402">
        <f t="shared" si="2"/>
        <v>92.254901960784323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ht="16">
      <c r="A81" s="431" t="s">
        <v>175</v>
      </c>
      <c r="B81" s="193" t="s">
        <v>320</v>
      </c>
      <c r="C81" s="143">
        <v>92.156862745098039</v>
      </c>
      <c r="D81" s="41">
        <v>93.333333333333314</v>
      </c>
      <c r="E81" s="143">
        <v>90.476190476190467</v>
      </c>
      <c r="F81" s="41">
        <v>92.592592592592581</v>
      </c>
      <c r="G81" s="41">
        <v>92.13974478680359</v>
      </c>
      <c r="H81" s="402">
        <f t="shared" si="2"/>
        <v>92.13974478680359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ht="30">
      <c r="A82" s="431" t="s">
        <v>175</v>
      </c>
      <c r="B82" s="195" t="s">
        <v>338</v>
      </c>
      <c r="C82" s="143">
        <v>92.156862745098039</v>
      </c>
      <c r="D82" s="41">
        <v>89.333333333333314</v>
      </c>
      <c r="E82" s="143">
        <v>80.952380952380949</v>
      </c>
      <c r="F82" s="41">
        <v>92.592592592592581</v>
      </c>
      <c r="G82" s="41">
        <v>88.75879240585121</v>
      </c>
      <c r="H82" s="402">
        <f t="shared" si="2"/>
        <v>88.75879240585121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ht="17" thickBot="1">
      <c r="A83" s="404"/>
      <c r="B83" s="405" t="s">
        <v>251</v>
      </c>
      <c r="C83" s="417">
        <f>AVERAGE(C79:C82)</f>
        <v>89.70588235294116</v>
      </c>
      <c r="D83" s="417">
        <f>AVERAGE(D79:D82)</f>
        <v>90.666666666666657</v>
      </c>
      <c r="E83" s="417">
        <f>AVERAGE(E79:E82)</f>
        <v>89.285714285714292</v>
      </c>
      <c r="F83" s="417">
        <f>AVERAGE(F79:F82)</f>
        <v>96.296296296296305</v>
      </c>
      <c r="G83" s="426">
        <f>AVERAGE(G79:G82)</f>
        <v>91.488639900404593</v>
      </c>
      <c r="H83" s="402">
        <f t="shared" si="2"/>
        <v>91.488639900404607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ht="17" thickBot="1"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ht="16">
      <c r="A85" s="396" t="s">
        <v>230</v>
      </c>
      <c r="B85" s="397" t="s">
        <v>229</v>
      </c>
      <c r="C85" s="398" t="s">
        <v>400</v>
      </c>
      <c r="D85" s="398" t="s">
        <v>399</v>
      </c>
      <c r="E85" s="398" t="s">
        <v>397</v>
      </c>
      <c r="F85" s="398" t="s">
        <v>398</v>
      </c>
      <c r="G85" s="399" t="s">
        <v>231</v>
      </c>
      <c r="H85" s="31"/>
    </row>
    <row r="86" spans="1:20" ht="30">
      <c r="A86" s="431" t="s">
        <v>158</v>
      </c>
      <c r="B86" s="123" t="s">
        <v>341</v>
      </c>
      <c r="C86" s="143">
        <v>90.196078431372541</v>
      </c>
      <c r="D86" s="41">
        <v>90.666666666666657</v>
      </c>
      <c r="E86" s="143">
        <v>80.952380952380949</v>
      </c>
      <c r="F86" s="41">
        <v>77.777777777777771</v>
      </c>
      <c r="G86" s="401">
        <v>84.898225957049476</v>
      </c>
      <c r="H86" s="402">
        <f t="shared" si="2"/>
        <v>84.898225957049476</v>
      </c>
    </row>
    <row r="87" spans="1:20" ht="45">
      <c r="A87" s="431" t="s">
        <v>158</v>
      </c>
      <c r="B87" s="195" t="s">
        <v>342</v>
      </c>
      <c r="C87" s="143">
        <v>68.627450980392155</v>
      </c>
      <c r="D87" s="41">
        <v>56</v>
      </c>
      <c r="E87" s="143">
        <v>90.476190476190467</v>
      </c>
      <c r="F87" s="41">
        <v>55.555555555555557</v>
      </c>
      <c r="G87" s="401">
        <v>67.664799253034545</v>
      </c>
      <c r="H87" s="402">
        <f t="shared" si="2"/>
        <v>67.664799253034545</v>
      </c>
    </row>
    <row r="88" spans="1:20" ht="15" thickBot="1">
      <c r="A88" s="404"/>
      <c r="B88" s="405" t="s">
        <v>250</v>
      </c>
      <c r="C88" s="417">
        <f>AVERAGE(C86:C87)</f>
        <v>79.411764705882348</v>
      </c>
      <c r="D88" s="417">
        <f>AVERAGE(D86:D87)</f>
        <v>73.333333333333329</v>
      </c>
      <c r="E88" s="417">
        <f>AVERAGE(E86:E87)</f>
        <v>85.714285714285708</v>
      </c>
      <c r="F88" s="417">
        <f>AVERAGE(F86:F87)</f>
        <v>66.666666666666657</v>
      </c>
      <c r="G88" s="426">
        <f>AVERAGE(G86:G87)</f>
        <v>76.28151260504201</v>
      </c>
      <c r="H88" s="402">
        <f t="shared" si="2"/>
        <v>76.281512605042025</v>
      </c>
    </row>
    <row r="89" spans="1:20" ht="17" thickBot="1">
      <c r="H89" s="31"/>
    </row>
    <row r="90" spans="1:20" ht="16">
      <c r="A90" s="396" t="s">
        <v>230</v>
      </c>
      <c r="B90" s="397" t="s">
        <v>229</v>
      </c>
      <c r="C90" s="398" t="s">
        <v>400</v>
      </c>
      <c r="D90" s="398" t="s">
        <v>399</v>
      </c>
      <c r="E90" s="398" t="s">
        <v>397</v>
      </c>
      <c r="F90" s="398" t="s">
        <v>398</v>
      </c>
      <c r="G90" s="399" t="s">
        <v>231</v>
      </c>
      <c r="H90" s="31"/>
    </row>
    <row r="91" spans="1:20" ht="30">
      <c r="A91" s="431" t="s">
        <v>177</v>
      </c>
      <c r="B91" s="123" t="s">
        <v>359</v>
      </c>
      <c r="C91" s="143">
        <v>88.235294117647058</v>
      </c>
      <c r="D91" s="41">
        <v>100</v>
      </c>
      <c r="E91" s="143">
        <v>95.238095238095227</v>
      </c>
      <c r="F91" s="41">
        <v>100</v>
      </c>
      <c r="G91" s="401">
        <v>95.868347338935578</v>
      </c>
      <c r="H91" s="402">
        <f t="shared" si="2"/>
        <v>95.868347338935578</v>
      </c>
    </row>
    <row r="92" spans="1:20" ht="15" thickBot="1">
      <c r="A92" s="404"/>
      <c r="B92" s="405" t="s">
        <v>246</v>
      </c>
      <c r="C92" s="417">
        <f>AVERAGE(C91:C91)</f>
        <v>88.235294117647058</v>
      </c>
      <c r="D92" s="417">
        <f>AVERAGE(D91:D91)</f>
        <v>100</v>
      </c>
      <c r="E92" s="417">
        <f>AVERAGE(E91:E91)</f>
        <v>95.238095238095227</v>
      </c>
      <c r="F92" s="417">
        <f>AVERAGE(F91:F91)</f>
        <v>100</v>
      </c>
      <c r="G92" s="426">
        <f>AVERAGE(G91:G91)</f>
        <v>95.868347338935578</v>
      </c>
      <c r="H92" s="402">
        <f t="shared" si="2"/>
        <v>95.868347338935578</v>
      </c>
    </row>
    <row r="93" spans="1:20" ht="17" thickBot="1">
      <c r="H93" s="31"/>
    </row>
    <row r="94" spans="1:20" ht="16">
      <c r="A94" s="396" t="s">
        <v>230</v>
      </c>
      <c r="B94" s="397" t="s">
        <v>229</v>
      </c>
      <c r="C94" s="398" t="s">
        <v>400</v>
      </c>
      <c r="D94" s="398" t="s">
        <v>399</v>
      </c>
      <c r="E94" s="398" t="s">
        <v>397</v>
      </c>
      <c r="F94" s="398" t="s">
        <v>398</v>
      </c>
      <c r="G94" s="399" t="s">
        <v>231</v>
      </c>
      <c r="H94" s="31"/>
    </row>
    <row r="95" spans="1:20" ht="90">
      <c r="A95" s="431" t="s">
        <v>326</v>
      </c>
      <c r="B95" s="39" t="s">
        <v>325</v>
      </c>
      <c r="C95" s="143">
        <v>76.470588235294116</v>
      </c>
      <c r="D95" s="41">
        <v>86.666666666666657</v>
      </c>
      <c r="E95" s="143">
        <v>76.190476190476176</v>
      </c>
      <c r="F95" s="41">
        <v>92.592592592592581</v>
      </c>
      <c r="G95" s="401">
        <v>82.980080921257382</v>
      </c>
      <c r="H95" s="402">
        <f t="shared" si="2"/>
        <v>82.980080921257382</v>
      </c>
    </row>
    <row r="96" spans="1:20" ht="15" thickBot="1">
      <c r="A96" s="404"/>
      <c r="B96" s="405" t="s">
        <v>386</v>
      </c>
      <c r="C96" s="417">
        <f>AVERAGE(C95:C95)</f>
        <v>76.470588235294116</v>
      </c>
      <c r="D96" s="417">
        <f>AVERAGE(D95:D95)</f>
        <v>86.666666666666657</v>
      </c>
      <c r="E96" s="417">
        <f>AVERAGE(E95:E95)</f>
        <v>76.190476190476176</v>
      </c>
      <c r="F96" s="417">
        <f>AVERAGE(F95:F95)</f>
        <v>92.592592592592581</v>
      </c>
      <c r="G96" s="426">
        <f>AVERAGE(G95:G95)</f>
        <v>82.980080921257382</v>
      </c>
      <c r="H96" s="402">
        <f t="shared" si="2"/>
        <v>82.980080921257382</v>
      </c>
    </row>
    <row r="97" spans="1:9" ht="17" thickBot="1">
      <c r="H97" s="31"/>
    </row>
    <row r="98" spans="1:9" ht="16">
      <c r="A98" s="396" t="s">
        <v>230</v>
      </c>
      <c r="B98" s="397" t="s">
        <v>229</v>
      </c>
      <c r="C98" s="398" t="s">
        <v>400</v>
      </c>
      <c r="D98" s="398" t="s">
        <v>399</v>
      </c>
      <c r="E98" s="398" t="s">
        <v>397</v>
      </c>
      <c r="F98" s="398" t="s">
        <v>398</v>
      </c>
      <c r="G98" s="399" t="s">
        <v>231</v>
      </c>
      <c r="H98" s="31"/>
    </row>
    <row r="99" spans="1:9" ht="15">
      <c r="A99" s="431" t="s">
        <v>164</v>
      </c>
      <c r="B99" s="194" t="s">
        <v>373</v>
      </c>
      <c r="C99" s="143">
        <v>94.117647058823536</v>
      </c>
      <c r="D99" s="41">
        <v>92</v>
      </c>
      <c r="E99" s="143">
        <v>100</v>
      </c>
      <c r="F99" s="41">
        <v>70.370370370370367</v>
      </c>
      <c r="G99" s="401">
        <v>89.122004357298479</v>
      </c>
      <c r="H99" s="402">
        <f t="shared" si="2"/>
        <v>89.122004357298479</v>
      </c>
      <c r="I99" s="150" t="s">
        <v>387</v>
      </c>
    </row>
    <row r="100" spans="1:9" ht="15" thickBot="1">
      <c r="A100" s="404"/>
      <c r="B100" s="405" t="s">
        <v>247</v>
      </c>
      <c r="C100" s="417">
        <f>AVERAGE(C99:C99)</f>
        <v>94.117647058823536</v>
      </c>
      <c r="D100" s="417">
        <f>AVERAGE(D99:D99)</f>
        <v>92</v>
      </c>
      <c r="E100" s="417">
        <f>AVERAGE(E99:E99)</f>
        <v>100</v>
      </c>
      <c r="F100" s="417">
        <f>AVERAGE(F99:F99)</f>
        <v>70.370370370370367</v>
      </c>
      <c r="G100" s="426">
        <f>AVERAGE(G99:G99)</f>
        <v>89.122004357298479</v>
      </c>
      <c r="H100" s="402">
        <f t="shared" si="2"/>
        <v>89.122004357298479</v>
      </c>
    </row>
  </sheetData>
  <sortState xmlns:xlrd2="http://schemas.microsoft.com/office/spreadsheetml/2017/richdata2" ref="A25:G26">
    <sortCondition descending="1" ref="G2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6"/>
  <sheetViews>
    <sheetView workbookViewId="0">
      <selection activeCell="A19" sqref="A19"/>
    </sheetView>
  </sheetViews>
  <sheetFormatPr baseColWidth="10" defaultRowHeight="16"/>
  <cols>
    <col min="1" max="16384" width="10.83203125" style="28"/>
  </cols>
  <sheetData>
    <row r="1" spans="1:5" ht="32">
      <c r="A1" s="359" t="s">
        <v>228</v>
      </c>
      <c r="B1" s="360" t="s">
        <v>226</v>
      </c>
      <c r="C1" s="360" t="s">
        <v>227</v>
      </c>
      <c r="D1" s="361" t="s">
        <v>232</v>
      </c>
      <c r="E1" s="362" t="s">
        <v>252</v>
      </c>
    </row>
    <row r="2" spans="1:5">
      <c r="A2" s="2">
        <v>3</v>
      </c>
      <c r="B2" s="2" t="s">
        <v>156</v>
      </c>
      <c r="C2" s="2">
        <v>3</v>
      </c>
      <c r="D2" s="24">
        <v>98.398692810457518</v>
      </c>
      <c r="E2" s="358">
        <f t="shared" ref="E2:E16" si="0">C2/67</f>
        <v>4.4776119402985072E-2</v>
      </c>
    </row>
    <row r="3" spans="1:5">
      <c r="A3" s="2">
        <v>7</v>
      </c>
      <c r="B3" s="2" t="s">
        <v>177</v>
      </c>
      <c r="C3" s="2">
        <v>1</v>
      </c>
      <c r="D3" s="24">
        <v>95.868347338935578</v>
      </c>
      <c r="E3" s="358">
        <f t="shared" si="0"/>
        <v>1.4925373134328358E-2</v>
      </c>
    </row>
    <row r="4" spans="1:5">
      <c r="A4" s="2">
        <v>1</v>
      </c>
      <c r="B4" s="2" t="s">
        <v>153</v>
      </c>
      <c r="C4" s="2">
        <v>3</v>
      </c>
      <c r="D4" s="24">
        <v>92.916277622159967</v>
      </c>
      <c r="E4" s="358">
        <f t="shared" si="0"/>
        <v>4.4776119402985072E-2</v>
      </c>
    </row>
    <row r="5" spans="1:5">
      <c r="A5" s="2">
        <v>15</v>
      </c>
      <c r="B5" s="2" t="s">
        <v>175</v>
      </c>
      <c r="C5" s="2">
        <v>4</v>
      </c>
      <c r="D5" s="24">
        <v>91.488639900404593</v>
      </c>
      <c r="E5" s="358">
        <f t="shared" si="0"/>
        <v>5.9701492537313432E-2</v>
      </c>
    </row>
    <row r="6" spans="1:5">
      <c r="A6" s="2">
        <v>2</v>
      </c>
      <c r="B6" s="2" t="s">
        <v>315</v>
      </c>
      <c r="C6" s="2">
        <v>1</v>
      </c>
      <c r="D6" s="24">
        <v>90.287581699346404</v>
      </c>
      <c r="E6" s="358">
        <f t="shared" si="0"/>
        <v>1.4925373134328358E-2</v>
      </c>
    </row>
    <row r="7" spans="1:5">
      <c r="A7" s="2">
        <v>8</v>
      </c>
      <c r="B7" s="2" t="s">
        <v>164</v>
      </c>
      <c r="C7" s="2">
        <v>1</v>
      </c>
      <c r="D7" s="24">
        <v>89.122004357298479</v>
      </c>
      <c r="E7" s="358">
        <f t="shared" si="0"/>
        <v>1.4925373134328358E-2</v>
      </c>
    </row>
    <row r="8" spans="1:5">
      <c r="A8" s="2">
        <v>5</v>
      </c>
      <c r="B8" s="2" t="s">
        <v>317</v>
      </c>
      <c r="C8" s="2">
        <v>14</v>
      </c>
      <c r="D8" s="24">
        <v>87.523498288204166</v>
      </c>
      <c r="E8" s="358">
        <f t="shared" si="0"/>
        <v>0.20895522388059701</v>
      </c>
    </row>
    <row r="9" spans="1:5">
      <c r="A9" s="2">
        <v>13</v>
      </c>
      <c r="B9" s="328" t="s">
        <v>413</v>
      </c>
      <c r="C9" s="2">
        <v>6</v>
      </c>
      <c r="D9" s="24">
        <v>87.373275236020319</v>
      </c>
      <c r="E9" s="358">
        <f t="shared" si="0"/>
        <v>8.9552238805970144E-2</v>
      </c>
    </row>
    <row r="10" spans="1:5" ht="17" thickBot="1">
      <c r="A10" s="2">
        <v>14</v>
      </c>
      <c r="B10" s="2" t="s">
        <v>318</v>
      </c>
      <c r="C10" s="2">
        <v>11</v>
      </c>
      <c r="D10" s="357">
        <v>85.827122768299247</v>
      </c>
      <c r="E10" s="358">
        <f t="shared" si="0"/>
        <v>0.16417910447761194</v>
      </c>
    </row>
    <row r="11" spans="1:5">
      <c r="A11" s="2">
        <v>9</v>
      </c>
      <c r="B11" s="2" t="s">
        <v>152</v>
      </c>
      <c r="C11" s="2">
        <v>8</v>
      </c>
      <c r="D11" s="24">
        <v>83.53</v>
      </c>
      <c r="E11" s="358">
        <f t="shared" si="0"/>
        <v>0.11940298507462686</v>
      </c>
    </row>
    <row r="12" spans="1:5">
      <c r="A12" s="2">
        <v>10</v>
      </c>
      <c r="B12" s="2" t="s">
        <v>326</v>
      </c>
      <c r="C12" s="2">
        <v>1</v>
      </c>
      <c r="D12" s="24">
        <v>82.980080921257382</v>
      </c>
      <c r="E12" s="358">
        <f t="shared" si="0"/>
        <v>1.4925373134328358E-2</v>
      </c>
    </row>
    <row r="13" spans="1:5" ht="17" thickBot="1">
      <c r="A13" s="2">
        <v>11</v>
      </c>
      <c r="B13" s="2" t="s">
        <v>172</v>
      </c>
      <c r="C13" s="2">
        <v>5</v>
      </c>
      <c r="D13" s="357">
        <v>82.898412698412699</v>
      </c>
      <c r="E13" s="358">
        <f t="shared" si="0"/>
        <v>7.4626865671641784E-2</v>
      </c>
    </row>
    <row r="14" spans="1:5">
      <c r="A14" s="2">
        <v>4</v>
      </c>
      <c r="B14" s="2" t="s">
        <v>344</v>
      </c>
      <c r="C14" s="2">
        <v>1</v>
      </c>
      <c r="D14" s="24">
        <v>82.41830065359477</v>
      </c>
      <c r="E14" s="358">
        <f t="shared" si="0"/>
        <v>1.4925373134328358E-2</v>
      </c>
    </row>
    <row r="15" spans="1:5" ht="17" thickBot="1">
      <c r="A15" s="2">
        <v>6</v>
      </c>
      <c r="B15" s="2" t="s">
        <v>159</v>
      </c>
      <c r="C15" s="2">
        <v>6</v>
      </c>
      <c r="D15" s="357">
        <v>80.270774976657336</v>
      </c>
      <c r="E15" s="358">
        <f t="shared" si="0"/>
        <v>8.9552238805970144E-2</v>
      </c>
    </row>
    <row r="16" spans="1:5">
      <c r="A16" s="2">
        <v>12</v>
      </c>
      <c r="B16" s="2" t="s">
        <v>158</v>
      </c>
      <c r="C16" s="2">
        <v>2</v>
      </c>
      <c r="D16" s="24">
        <v>76.28151260504201</v>
      </c>
      <c r="E16" s="358">
        <f t="shared" si="0"/>
        <v>2.9850746268656716E-2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 tint="-0.499984740745262"/>
  </sheetPr>
  <dimension ref="A1:U52"/>
  <sheetViews>
    <sheetView workbookViewId="0">
      <selection activeCell="J49" sqref="J49"/>
    </sheetView>
  </sheetViews>
  <sheetFormatPr baseColWidth="10" defaultRowHeight="13"/>
  <cols>
    <col min="1" max="2" width="16" style="439" customWidth="1"/>
    <col min="3" max="3" width="11" style="439" bestFit="1" customWidth="1"/>
    <col min="4" max="4" width="11.33203125" style="439" bestFit="1" customWidth="1"/>
    <col min="5" max="6" width="12" style="439" bestFit="1" customWidth="1"/>
    <col min="7" max="7" width="13" style="439" bestFit="1" customWidth="1"/>
    <col min="8" max="9" width="10.83203125" style="439"/>
    <col min="10" max="10" width="28.6640625" style="439" customWidth="1"/>
    <col min="11" max="16" width="10.83203125" style="439"/>
    <col min="17" max="18" width="10.83203125" style="92"/>
    <col min="19" max="19" width="11.33203125" style="92" bestFit="1" customWidth="1"/>
    <col min="20" max="16384" width="10.83203125" style="439"/>
  </cols>
  <sheetData>
    <row r="1" spans="1:16">
      <c r="A1" s="726" t="s">
        <v>389</v>
      </c>
      <c r="B1" s="726"/>
      <c r="C1" s="726"/>
      <c r="D1" s="726"/>
      <c r="E1" s="726"/>
      <c r="F1" s="726"/>
      <c r="G1" s="727"/>
      <c r="I1" s="723" t="s">
        <v>390</v>
      </c>
      <c r="J1" s="724"/>
      <c r="K1" s="724"/>
      <c r="L1" s="724"/>
      <c r="M1" s="724"/>
      <c r="N1" s="724"/>
      <c r="O1" s="724"/>
      <c r="P1" s="725"/>
    </row>
    <row r="2" spans="1:16" ht="28">
      <c r="A2" s="440" t="s">
        <v>229</v>
      </c>
      <c r="B2" s="440" t="s">
        <v>230</v>
      </c>
      <c r="C2" s="440" t="s">
        <v>222</v>
      </c>
      <c r="D2" s="440" t="s">
        <v>223</v>
      </c>
      <c r="E2" s="440" t="s">
        <v>224</v>
      </c>
      <c r="F2" s="440" t="s">
        <v>225</v>
      </c>
      <c r="G2" s="440" t="s">
        <v>231</v>
      </c>
      <c r="I2" s="441" t="s">
        <v>415</v>
      </c>
      <c r="J2" s="442" t="s">
        <v>229</v>
      </c>
      <c r="K2" s="442" t="s">
        <v>230</v>
      </c>
      <c r="L2" s="442" t="s">
        <v>400</v>
      </c>
      <c r="M2" s="442" t="s">
        <v>399</v>
      </c>
      <c r="N2" s="442" t="s">
        <v>397</v>
      </c>
      <c r="O2" s="442" t="s">
        <v>398</v>
      </c>
      <c r="P2" s="442" t="s">
        <v>231</v>
      </c>
    </row>
    <row r="3" spans="1:16" ht="28" customHeight="1">
      <c r="A3" s="443" t="s">
        <v>162</v>
      </c>
      <c r="B3" s="443" t="s">
        <v>153</v>
      </c>
      <c r="C3" s="444">
        <v>45.098039215686271</v>
      </c>
      <c r="D3" s="445">
        <v>57.333333333333329</v>
      </c>
      <c r="E3" s="444">
        <v>0</v>
      </c>
      <c r="F3" s="445">
        <v>33.333333333333336</v>
      </c>
      <c r="G3" s="445">
        <v>33.941176470588232</v>
      </c>
      <c r="I3" s="446">
        <v>59</v>
      </c>
      <c r="J3" s="447" t="s">
        <v>358</v>
      </c>
      <c r="K3" s="448" t="s">
        <v>153</v>
      </c>
      <c r="L3" s="449">
        <v>98.039215686274517</v>
      </c>
      <c r="M3" s="450">
        <v>82.666666666666657</v>
      </c>
      <c r="N3" s="449">
        <v>100</v>
      </c>
      <c r="O3" s="450">
        <v>96.296296296296291</v>
      </c>
      <c r="P3" s="450">
        <v>94.250544662309366</v>
      </c>
    </row>
    <row r="4" spans="1:16" ht="42" customHeight="1">
      <c r="A4" s="443" t="s">
        <v>180</v>
      </c>
      <c r="B4" s="443" t="s">
        <v>175</v>
      </c>
      <c r="C4" s="444">
        <v>72.549019607843135</v>
      </c>
      <c r="D4" s="445">
        <v>73.333333333333329</v>
      </c>
      <c r="E4" s="444">
        <v>0</v>
      </c>
      <c r="F4" s="445">
        <v>29.629629629629626</v>
      </c>
      <c r="G4" s="445">
        <v>43.877995642701521</v>
      </c>
      <c r="I4" s="451">
        <v>13</v>
      </c>
      <c r="J4" s="452" t="s">
        <v>324</v>
      </c>
      <c r="K4" s="448" t="s">
        <v>175</v>
      </c>
      <c r="L4" s="449">
        <v>82.352941176470594</v>
      </c>
      <c r="M4" s="450">
        <v>86.666666666666686</v>
      </c>
      <c r="N4" s="449">
        <v>100</v>
      </c>
      <c r="O4" s="450">
        <v>100</v>
      </c>
      <c r="P4" s="450">
        <v>92.254901960784323</v>
      </c>
    </row>
    <row r="5" spans="1:16" ht="42">
      <c r="A5" s="453" t="s">
        <v>179</v>
      </c>
      <c r="B5" s="453" t="s">
        <v>175</v>
      </c>
      <c r="C5" s="444">
        <v>72.549019607843135</v>
      </c>
      <c r="D5" s="445">
        <v>76</v>
      </c>
      <c r="E5" s="444">
        <v>0</v>
      </c>
      <c r="F5" s="445">
        <v>40.740740740740733</v>
      </c>
      <c r="G5" s="445">
        <v>47.322440087145971</v>
      </c>
      <c r="I5" s="451">
        <v>6</v>
      </c>
      <c r="J5" s="452" t="s">
        <v>320</v>
      </c>
      <c r="K5" s="448" t="s">
        <v>175</v>
      </c>
      <c r="L5" s="449">
        <v>92.156862745098039</v>
      </c>
      <c r="M5" s="450">
        <v>93.333333333333314</v>
      </c>
      <c r="N5" s="449">
        <v>90.476190476190467</v>
      </c>
      <c r="O5" s="450">
        <v>92.592592592592581</v>
      </c>
      <c r="P5" s="450">
        <v>92.13974478680359</v>
      </c>
    </row>
    <row r="6" spans="1:16" ht="135" customHeight="1">
      <c r="A6" s="453" t="s">
        <v>174</v>
      </c>
      <c r="B6" s="453" t="s">
        <v>175</v>
      </c>
      <c r="C6" s="444">
        <v>72.549019607843135</v>
      </c>
      <c r="D6" s="445">
        <v>74.666666666666657</v>
      </c>
      <c r="E6" s="444">
        <v>0</v>
      </c>
      <c r="F6" s="445">
        <v>40.740740740740733</v>
      </c>
      <c r="G6" s="445">
        <v>46.989106753812628</v>
      </c>
      <c r="I6" s="451">
        <v>28</v>
      </c>
      <c r="J6" s="454" t="s">
        <v>338</v>
      </c>
      <c r="K6" s="448" t="s">
        <v>175</v>
      </c>
      <c r="L6" s="449">
        <v>92.156862745098039</v>
      </c>
      <c r="M6" s="450">
        <v>89.333333333333314</v>
      </c>
      <c r="N6" s="449">
        <v>80.952380952380949</v>
      </c>
      <c r="O6" s="450">
        <v>92.592592592592581</v>
      </c>
      <c r="P6" s="450">
        <v>88.75879240585121</v>
      </c>
    </row>
    <row r="7" spans="1:16" ht="28" customHeight="1">
      <c r="A7" s="453" t="s">
        <v>157</v>
      </c>
      <c r="B7" s="453" t="s">
        <v>158</v>
      </c>
      <c r="C7" s="444">
        <v>70.588235294117652</v>
      </c>
      <c r="D7" s="445">
        <v>58.666666666666657</v>
      </c>
      <c r="E7" s="444">
        <v>66.666666666666657</v>
      </c>
      <c r="F7" s="445">
        <v>33.333333333333336</v>
      </c>
      <c r="G7" s="445">
        <v>57.313725490196077</v>
      </c>
      <c r="I7" s="451">
        <v>32</v>
      </c>
      <c r="J7" s="454" t="s">
        <v>342</v>
      </c>
      <c r="K7" s="448" t="s">
        <v>158</v>
      </c>
      <c r="L7" s="449">
        <v>68.627450980392155</v>
      </c>
      <c r="M7" s="450">
        <v>56</v>
      </c>
      <c r="N7" s="449">
        <v>90.476190476190467</v>
      </c>
      <c r="O7" s="450">
        <v>55.555555555555557</v>
      </c>
      <c r="P7" s="450">
        <v>67.664799253034545</v>
      </c>
    </row>
    <row r="8" spans="1:16" ht="120" customHeight="1">
      <c r="A8" s="455" t="s">
        <v>171</v>
      </c>
      <c r="B8" s="455" t="s">
        <v>156</v>
      </c>
      <c r="C8" s="444">
        <v>84.313725490196077</v>
      </c>
      <c r="D8" s="445">
        <v>82.666666666666657</v>
      </c>
      <c r="E8" s="444">
        <v>85.714285714285708</v>
      </c>
      <c r="F8" s="445">
        <v>92.592592592592581</v>
      </c>
      <c r="G8" s="445">
        <v>86.321817615935259</v>
      </c>
      <c r="I8" s="451">
        <v>16</v>
      </c>
      <c r="J8" s="456" t="s">
        <v>375</v>
      </c>
      <c r="K8" s="447" t="s">
        <v>156</v>
      </c>
      <c r="L8" s="449">
        <v>98.039215686274517</v>
      </c>
      <c r="M8" s="450">
        <v>88</v>
      </c>
      <c r="N8" s="449">
        <v>100</v>
      </c>
      <c r="O8" s="450">
        <v>100</v>
      </c>
      <c r="P8" s="450">
        <v>96.509803921568633</v>
      </c>
    </row>
    <row r="9" spans="1:16" ht="28" customHeight="1">
      <c r="A9" s="455" t="s">
        <v>176</v>
      </c>
      <c r="B9" s="455" t="s">
        <v>156</v>
      </c>
      <c r="C9" s="444">
        <v>90.196078431372541</v>
      </c>
      <c r="D9" s="445">
        <v>86.666666666666657</v>
      </c>
      <c r="E9" s="444">
        <v>90.476190476190467</v>
      </c>
      <c r="F9" s="445">
        <v>92.592592592592581</v>
      </c>
      <c r="G9" s="445">
        <v>89.982882041705551</v>
      </c>
      <c r="I9" s="451">
        <v>50</v>
      </c>
      <c r="J9" s="456" t="s">
        <v>265</v>
      </c>
      <c r="K9" s="447" t="s">
        <v>156</v>
      </c>
      <c r="L9" s="449">
        <v>98.039215686274517</v>
      </c>
      <c r="M9" s="450">
        <v>100</v>
      </c>
      <c r="N9" s="449">
        <v>100</v>
      </c>
      <c r="O9" s="450">
        <v>100</v>
      </c>
      <c r="P9" s="450">
        <v>99.509803921568633</v>
      </c>
    </row>
    <row r="10" spans="1:16" ht="42" customHeight="1">
      <c r="A10" s="443" t="s">
        <v>189</v>
      </c>
      <c r="B10" s="443" t="s">
        <v>152</v>
      </c>
      <c r="C10" s="444">
        <v>82.352941176470594</v>
      </c>
      <c r="D10" s="445">
        <v>81.333333334666662</v>
      </c>
      <c r="E10" s="444">
        <v>85.714285714285708</v>
      </c>
      <c r="F10" s="445">
        <v>88.888888888888886</v>
      </c>
      <c r="G10" s="445">
        <v>84.57236227857797</v>
      </c>
      <c r="I10" s="451">
        <v>67</v>
      </c>
      <c r="J10" s="447" t="s">
        <v>363</v>
      </c>
      <c r="K10" s="448" t="s">
        <v>152</v>
      </c>
      <c r="L10" s="449">
        <v>100</v>
      </c>
      <c r="M10" s="450">
        <v>88</v>
      </c>
      <c r="N10" s="449">
        <v>85.714285714285708</v>
      </c>
      <c r="O10" s="457">
        <v>100</v>
      </c>
      <c r="P10" s="458">
        <v>93.428571428571431</v>
      </c>
    </row>
    <row r="11" spans="1:16" ht="42" customHeight="1">
      <c r="A11" s="455" t="s">
        <v>155</v>
      </c>
      <c r="B11" s="455" t="s">
        <v>156</v>
      </c>
      <c r="C11" s="444">
        <v>90.196078431372541</v>
      </c>
      <c r="D11" s="445">
        <v>89.333333333333314</v>
      </c>
      <c r="E11" s="444">
        <v>85.714285714285708</v>
      </c>
      <c r="F11" s="445">
        <v>100</v>
      </c>
      <c r="G11" s="445">
        <v>91.310924369747895</v>
      </c>
      <c r="I11" s="451">
        <v>26</v>
      </c>
      <c r="J11" s="456" t="s">
        <v>264</v>
      </c>
      <c r="K11" s="452" t="s">
        <v>156</v>
      </c>
      <c r="L11" s="449">
        <v>98.039215686274517</v>
      </c>
      <c r="M11" s="450">
        <v>98.666666666666657</v>
      </c>
      <c r="N11" s="449">
        <v>100</v>
      </c>
      <c r="O11" s="450">
        <v>100</v>
      </c>
      <c r="P11" s="450">
        <v>99.17647058823529</v>
      </c>
    </row>
    <row r="12" spans="1:16" ht="28" customHeight="1">
      <c r="A12" s="455" t="s">
        <v>163</v>
      </c>
      <c r="B12" s="455" t="s">
        <v>164</v>
      </c>
      <c r="C12" s="444">
        <v>88.235294117647058</v>
      </c>
      <c r="D12" s="445">
        <v>92</v>
      </c>
      <c r="E12" s="444">
        <v>85.714285714285708</v>
      </c>
      <c r="F12" s="445">
        <v>62.962962962962962</v>
      </c>
      <c r="G12" s="445">
        <v>82.228135698723946</v>
      </c>
      <c r="I12" s="451">
        <v>41</v>
      </c>
      <c r="J12" s="456" t="s">
        <v>373</v>
      </c>
      <c r="K12" s="452" t="s">
        <v>164</v>
      </c>
      <c r="L12" s="449">
        <v>94.117647058823536</v>
      </c>
      <c r="M12" s="450">
        <v>92</v>
      </c>
      <c r="N12" s="449">
        <v>100</v>
      </c>
      <c r="O12" s="450">
        <v>70.370370370370367</v>
      </c>
      <c r="P12" s="450">
        <v>89.122004357298479</v>
      </c>
    </row>
    <row r="13" spans="1:16" ht="43" customHeight="1">
      <c r="A13" s="455" t="s">
        <v>183</v>
      </c>
      <c r="B13" s="455" t="s">
        <v>170</v>
      </c>
      <c r="C13" s="444">
        <v>94.117647058823536</v>
      </c>
      <c r="D13" s="445">
        <v>82.666666666666657</v>
      </c>
      <c r="E13" s="444">
        <v>100</v>
      </c>
      <c r="F13" s="445">
        <v>77.777777777777771</v>
      </c>
      <c r="G13" s="445">
        <v>88.640522875816984</v>
      </c>
      <c r="I13" s="451">
        <v>49</v>
      </c>
      <c r="J13" s="447" t="s">
        <v>352</v>
      </c>
      <c r="K13" s="448" t="s">
        <v>317</v>
      </c>
      <c r="L13" s="449">
        <v>88.235294117647058</v>
      </c>
      <c r="M13" s="450">
        <v>88</v>
      </c>
      <c r="N13" s="449">
        <v>95.238095238095227</v>
      </c>
      <c r="O13" s="450">
        <v>100</v>
      </c>
      <c r="P13" s="450">
        <v>92.868347338935578</v>
      </c>
    </row>
    <row r="14" spans="1:16" ht="28" customHeight="1">
      <c r="A14" s="443" t="s">
        <v>173</v>
      </c>
      <c r="B14" s="443" t="s">
        <v>172</v>
      </c>
      <c r="C14" s="444">
        <v>94.117647058823536</v>
      </c>
      <c r="D14" s="445">
        <v>85.333333333333343</v>
      </c>
      <c r="E14" s="444">
        <v>100</v>
      </c>
      <c r="F14" s="445">
        <v>70.370370370370367</v>
      </c>
      <c r="G14" s="445">
        <v>87.455337690631822</v>
      </c>
      <c r="I14" s="451">
        <v>24</v>
      </c>
      <c r="J14" s="454" t="s">
        <v>335</v>
      </c>
      <c r="K14" s="448" t="s">
        <v>172</v>
      </c>
      <c r="L14" s="449">
        <v>98.039215686274517</v>
      </c>
      <c r="M14" s="450">
        <v>90.666666666666657</v>
      </c>
      <c r="N14" s="449">
        <v>100</v>
      </c>
      <c r="O14" s="450">
        <v>77.777777777777771</v>
      </c>
      <c r="P14" s="450">
        <v>91.620915032679733</v>
      </c>
    </row>
    <row r="15" spans="1:16" ht="28" customHeight="1">
      <c r="A15" s="459" t="s">
        <v>258</v>
      </c>
      <c r="B15" s="459" t="s">
        <v>150</v>
      </c>
      <c r="C15" s="444">
        <v>86.274509803921575</v>
      </c>
      <c r="D15" s="445">
        <v>96</v>
      </c>
      <c r="E15" s="444">
        <v>90.476190476190467</v>
      </c>
      <c r="F15" s="445">
        <v>66.666666666666671</v>
      </c>
      <c r="G15" s="445">
        <v>84.854341736694678</v>
      </c>
      <c r="I15" s="451">
        <v>42</v>
      </c>
      <c r="J15" s="456" t="s">
        <v>277</v>
      </c>
      <c r="K15" s="452" t="s">
        <v>318</v>
      </c>
      <c r="L15" s="449">
        <v>98.039215686274517</v>
      </c>
      <c r="M15" s="450">
        <v>90.666666666666657</v>
      </c>
      <c r="N15" s="449">
        <v>90.476190476190467</v>
      </c>
      <c r="O15" s="450">
        <v>70.370370370370367</v>
      </c>
      <c r="P15" s="450">
        <v>87.388110799875506</v>
      </c>
    </row>
    <row r="16" spans="1:16" ht="42" customHeight="1">
      <c r="A16" s="455" t="s">
        <v>169</v>
      </c>
      <c r="B16" s="455" t="s">
        <v>150</v>
      </c>
      <c r="C16" s="444">
        <v>86.274509803921575</v>
      </c>
      <c r="D16" s="445">
        <v>93.333333333333314</v>
      </c>
      <c r="E16" s="444">
        <v>90.476190476190467</v>
      </c>
      <c r="F16" s="445">
        <v>74.074074074074076</v>
      </c>
      <c r="G16" s="445">
        <v>86.039526921879855</v>
      </c>
      <c r="I16" s="451">
        <v>45</v>
      </c>
      <c r="J16" s="456" t="s">
        <v>370</v>
      </c>
      <c r="K16" s="452" t="s">
        <v>318</v>
      </c>
      <c r="L16" s="449">
        <v>100</v>
      </c>
      <c r="M16" s="450">
        <v>90.666666666666657</v>
      </c>
      <c r="N16" s="449">
        <v>90.476190476190467</v>
      </c>
      <c r="O16" s="450">
        <v>70.370370370370367</v>
      </c>
      <c r="P16" s="450">
        <v>87.878306878306873</v>
      </c>
    </row>
    <row r="17" spans="1:16" ht="15" customHeight="1">
      <c r="A17" s="443" t="s">
        <v>187</v>
      </c>
      <c r="B17" s="443" t="s">
        <v>159</v>
      </c>
      <c r="C17" s="444">
        <v>82.352941176470594</v>
      </c>
      <c r="D17" s="445">
        <v>76.000000004</v>
      </c>
      <c r="E17" s="444">
        <v>100</v>
      </c>
      <c r="F17" s="445">
        <v>77.777777774074082</v>
      </c>
      <c r="G17" s="445">
        <v>84.032679738636162</v>
      </c>
      <c r="I17" s="451">
        <v>61</v>
      </c>
      <c r="J17" s="454" t="s">
        <v>269</v>
      </c>
      <c r="K17" s="448" t="s">
        <v>159</v>
      </c>
      <c r="L17" s="449">
        <v>82.352941176470594</v>
      </c>
      <c r="M17" s="450">
        <v>86.666666666666686</v>
      </c>
      <c r="N17" s="449">
        <v>71.428571428571431</v>
      </c>
      <c r="O17" s="450">
        <v>100</v>
      </c>
      <c r="P17" s="450">
        <v>85.112044817927185</v>
      </c>
    </row>
    <row r="18" spans="1:16" ht="98" customHeight="1">
      <c r="A18" s="455" t="s">
        <v>166</v>
      </c>
      <c r="B18" s="455" t="s">
        <v>150</v>
      </c>
      <c r="C18" s="444">
        <v>92.156862745098039</v>
      </c>
      <c r="D18" s="445">
        <v>86.666666666666686</v>
      </c>
      <c r="E18" s="444">
        <v>90.476190476190467</v>
      </c>
      <c r="F18" s="445">
        <v>100</v>
      </c>
      <c r="G18" s="445">
        <v>92.324929971988794</v>
      </c>
      <c r="I18" s="451">
        <v>5</v>
      </c>
      <c r="J18" s="456" t="s">
        <v>291</v>
      </c>
      <c r="K18" s="452" t="s">
        <v>318</v>
      </c>
      <c r="L18" s="449">
        <v>100</v>
      </c>
      <c r="M18" s="450">
        <v>89.333333333333314</v>
      </c>
      <c r="N18" s="449">
        <v>90.476190476190467</v>
      </c>
      <c r="O18" s="450">
        <v>92.592592592592581</v>
      </c>
      <c r="P18" s="450">
        <v>93.100529100529087</v>
      </c>
    </row>
    <row r="19" spans="1:16" ht="15" customHeight="1">
      <c r="A19" s="443" t="s">
        <v>167</v>
      </c>
      <c r="B19" s="443" t="s">
        <v>150</v>
      </c>
      <c r="C19" s="444">
        <v>88.235294117647058</v>
      </c>
      <c r="D19" s="445">
        <v>90.666666666666686</v>
      </c>
      <c r="E19" s="444">
        <v>90.476190476190482</v>
      </c>
      <c r="F19" s="445">
        <v>59.259259259259267</v>
      </c>
      <c r="G19" s="445">
        <v>82.159352629940884</v>
      </c>
      <c r="I19" s="451">
        <v>7</v>
      </c>
      <c r="J19" s="452" t="s">
        <v>290</v>
      </c>
      <c r="K19" s="448" t="s">
        <v>318</v>
      </c>
      <c r="L19" s="449">
        <v>94.117647058823536</v>
      </c>
      <c r="M19" s="450">
        <v>83.999999999999986</v>
      </c>
      <c r="N19" s="449">
        <v>80.952380952380949</v>
      </c>
      <c r="O19" s="450">
        <v>70.370370370370367</v>
      </c>
      <c r="P19" s="450">
        <v>82.36009959539372</v>
      </c>
    </row>
    <row r="20" spans="1:16" ht="42" customHeight="1">
      <c r="A20" s="455" t="s">
        <v>178</v>
      </c>
      <c r="B20" s="455" t="s">
        <v>170</v>
      </c>
      <c r="C20" s="444">
        <v>92.156862745098024</v>
      </c>
      <c r="D20" s="445">
        <v>84</v>
      </c>
      <c r="E20" s="444">
        <v>100</v>
      </c>
      <c r="F20" s="445">
        <v>70.370370370370367</v>
      </c>
      <c r="G20" s="445">
        <v>86.631808278867098</v>
      </c>
      <c r="I20" s="451">
        <v>2</v>
      </c>
      <c r="J20" s="454" t="s">
        <v>316</v>
      </c>
      <c r="K20" s="448" t="s">
        <v>317</v>
      </c>
      <c r="L20" s="449">
        <v>98.039215686274503</v>
      </c>
      <c r="M20" s="450">
        <v>94.666666666666657</v>
      </c>
      <c r="N20" s="449">
        <v>52.380952380952372</v>
      </c>
      <c r="O20" s="450">
        <v>100</v>
      </c>
      <c r="P20" s="450">
        <v>86.271708683473378</v>
      </c>
    </row>
    <row r="21" spans="1:16" ht="75" customHeight="1">
      <c r="A21" s="443" t="s">
        <v>184</v>
      </c>
      <c r="B21" s="443" t="s">
        <v>150</v>
      </c>
      <c r="C21" s="444">
        <v>80.392156862745082</v>
      </c>
      <c r="D21" s="445">
        <v>100</v>
      </c>
      <c r="E21" s="444">
        <v>100</v>
      </c>
      <c r="F21" s="445">
        <v>66.666666666666671</v>
      </c>
      <c r="G21" s="445">
        <v>86.764705882352942</v>
      </c>
      <c r="I21" s="451">
        <v>64</v>
      </c>
      <c r="J21" s="456" t="s">
        <v>372</v>
      </c>
      <c r="K21" s="452" t="s">
        <v>318</v>
      </c>
      <c r="L21" s="449">
        <v>92.156862745098024</v>
      </c>
      <c r="M21" s="450">
        <v>82.666666666666657</v>
      </c>
      <c r="N21" s="449">
        <v>90.476190476190467</v>
      </c>
      <c r="O21" s="450">
        <v>70.370370370370367</v>
      </c>
      <c r="P21" s="450">
        <v>83.91752256458139</v>
      </c>
    </row>
    <row r="22" spans="1:16" ht="15" customHeight="1">
      <c r="A22" s="453" t="s">
        <v>160</v>
      </c>
      <c r="B22" s="453" t="s">
        <v>159</v>
      </c>
      <c r="C22" s="444">
        <v>82.352941176470594</v>
      </c>
      <c r="D22" s="445">
        <v>74.666666667999991</v>
      </c>
      <c r="E22" s="444">
        <v>100</v>
      </c>
      <c r="F22" s="445">
        <v>66.666666659259263</v>
      </c>
      <c r="G22" s="445">
        <v>80.921568625932451</v>
      </c>
      <c r="I22" s="451">
        <v>33</v>
      </c>
      <c r="J22" s="456" t="s">
        <v>160</v>
      </c>
      <c r="K22" s="454" t="s">
        <v>159</v>
      </c>
      <c r="L22" s="449">
        <v>82.352941176470594</v>
      </c>
      <c r="M22" s="450">
        <v>77.333333333333329</v>
      </c>
      <c r="N22" s="449">
        <v>52.380952380952372</v>
      </c>
      <c r="O22" s="450">
        <v>100</v>
      </c>
      <c r="P22" s="450">
        <v>78.016806722689068</v>
      </c>
    </row>
    <row r="23" spans="1:16" ht="28" customHeight="1">
      <c r="A23" s="459" t="s">
        <v>188</v>
      </c>
      <c r="B23" s="459" t="s">
        <v>159</v>
      </c>
      <c r="C23" s="444">
        <v>94.117647058823536</v>
      </c>
      <c r="D23" s="445">
        <v>81.333333333333329</v>
      </c>
      <c r="E23" s="444">
        <v>100</v>
      </c>
      <c r="F23" s="445">
        <v>77.777777777777771</v>
      </c>
      <c r="G23" s="445">
        <v>88.307189542483655</v>
      </c>
      <c r="I23" s="451">
        <v>66</v>
      </c>
      <c r="J23" s="447" t="s">
        <v>362</v>
      </c>
      <c r="K23" s="448" t="s">
        <v>159</v>
      </c>
      <c r="L23" s="449">
        <v>82.352941176470594</v>
      </c>
      <c r="M23" s="450">
        <v>82.666666666666686</v>
      </c>
      <c r="N23" s="449">
        <v>71.428571428571431</v>
      </c>
      <c r="O23" s="450">
        <v>100</v>
      </c>
      <c r="P23" s="450">
        <v>84.112044817927185</v>
      </c>
    </row>
    <row r="24" spans="1:16" ht="28" customHeight="1">
      <c r="A24" s="443" t="s">
        <v>190</v>
      </c>
      <c r="B24" s="443" t="s">
        <v>159</v>
      </c>
      <c r="C24" s="444">
        <v>82.352941176470594</v>
      </c>
      <c r="D24" s="445">
        <v>77.333333333333329</v>
      </c>
      <c r="E24" s="444">
        <v>100</v>
      </c>
      <c r="F24" s="445">
        <v>77.777777777777771</v>
      </c>
      <c r="G24" s="445">
        <v>84.366013071895424</v>
      </c>
      <c r="I24" s="451">
        <v>62</v>
      </c>
      <c r="J24" s="447" t="s">
        <v>267</v>
      </c>
      <c r="K24" s="448" t="s">
        <v>159</v>
      </c>
      <c r="L24" s="449">
        <v>82.352941176470594</v>
      </c>
      <c r="M24" s="449">
        <v>81.333333333333329</v>
      </c>
      <c r="N24" s="449">
        <v>57.142857142857146</v>
      </c>
      <c r="O24" s="449">
        <v>100</v>
      </c>
      <c r="P24" s="449">
        <v>80.207282913165272</v>
      </c>
    </row>
    <row r="25" spans="1:16" ht="28" customHeight="1">
      <c r="A25" s="455" t="s">
        <v>165</v>
      </c>
      <c r="B25" s="455" t="s">
        <v>150</v>
      </c>
      <c r="C25" s="444">
        <v>84.313725490196092</v>
      </c>
      <c r="D25" s="445">
        <v>86.666666666666686</v>
      </c>
      <c r="E25" s="444">
        <v>95.238095238095227</v>
      </c>
      <c r="F25" s="445">
        <v>96.296296296296305</v>
      </c>
      <c r="G25" s="445">
        <v>90.628695922813577</v>
      </c>
      <c r="I25" s="451">
        <v>3</v>
      </c>
      <c r="J25" s="452" t="s">
        <v>272</v>
      </c>
      <c r="K25" s="448" t="s">
        <v>318</v>
      </c>
      <c r="L25" s="449">
        <v>88.235294117647058</v>
      </c>
      <c r="M25" s="458">
        <v>86.666666666666657</v>
      </c>
      <c r="N25" s="449">
        <v>80.952380952380949</v>
      </c>
      <c r="O25" s="449">
        <v>92.592592592592581</v>
      </c>
      <c r="P25" s="458">
        <v>87.111733582321818</v>
      </c>
    </row>
    <row r="26" spans="1:16" ht="28" customHeight="1">
      <c r="A26" s="455" t="s">
        <v>154</v>
      </c>
      <c r="B26" s="455" t="s">
        <v>150</v>
      </c>
      <c r="C26" s="444">
        <v>90.196078431372541</v>
      </c>
      <c r="D26" s="445">
        <v>98.666666666666657</v>
      </c>
      <c r="E26" s="444">
        <v>100</v>
      </c>
      <c r="F26" s="445">
        <v>77.777777777777771</v>
      </c>
      <c r="G26" s="445">
        <v>91.66013071895425</v>
      </c>
      <c r="I26" s="451">
        <v>46</v>
      </c>
      <c r="J26" s="460" t="s">
        <v>369</v>
      </c>
      <c r="K26" s="452" t="s">
        <v>318</v>
      </c>
      <c r="L26" s="449">
        <v>94.117647058823536</v>
      </c>
      <c r="M26" s="449">
        <v>92</v>
      </c>
      <c r="N26" s="449">
        <v>90.476190476190467</v>
      </c>
      <c r="O26" s="449">
        <v>70.370370370370367</v>
      </c>
      <c r="P26" s="449">
        <v>86.7410519763461</v>
      </c>
    </row>
    <row r="27" spans="1:16" ht="84" customHeight="1">
      <c r="A27" s="443" t="s">
        <v>186</v>
      </c>
      <c r="B27" s="443" t="s">
        <v>159</v>
      </c>
      <c r="C27" s="444">
        <v>82.352941176470594</v>
      </c>
      <c r="D27" s="445">
        <v>77.333333333333329</v>
      </c>
      <c r="E27" s="444">
        <v>100</v>
      </c>
      <c r="F27" s="445">
        <v>77.777777777777771</v>
      </c>
      <c r="G27" s="445">
        <v>84.366013071895424</v>
      </c>
      <c r="I27" s="451">
        <v>60</v>
      </c>
      <c r="J27" s="447" t="s">
        <v>360</v>
      </c>
      <c r="K27" s="448" t="s">
        <v>159</v>
      </c>
      <c r="L27" s="449">
        <v>82.352941176470594</v>
      </c>
      <c r="M27" s="449">
        <v>77.333333333333329</v>
      </c>
      <c r="N27" s="449">
        <v>57.142857142857146</v>
      </c>
      <c r="O27" s="449">
        <v>100</v>
      </c>
      <c r="P27" s="449">
        <v>79.207282913165272</v>
      </c>
    </row>
    <row r="28" spans="1:16" ht="28" customHeight="1">
      <c r="A28" s="455" t="s">
        <v>149</v>
      </c>
      <c r="B28" s="455" t="s">
        <v>150</v>
      </c>
      <c r="C28" s="444">
        <v>90.196078431372541</v>
      </c>
      <c r="D28" s="445">
        <v>96</v>
      </c>
      <c r="E28" s="444">
        <v>100</v>
      </c>
      <c r="F28" s="445">
        <v>77.777777777777771</v>
      </c>
      <c r="G28" s="445">
        <v>90.993464052287578</v>
      </c>
      <c r="I28" s="451">
        <v>18</v>
      </c>
      <c r="J28" s="454" t="s">
        <v>330</v>
      </c>
      <c r="K28" s="448" t="s">
        <v>318</v>
      </c>
      <c r="L28" s="449">
        <v>98.039215686274517</v>
      </c>
      <c r="M28" s="449">
        <v>86.666666666666657</v>
      </c>
      <c r="N28" s="449">
        <v>80.952380952380949</v>
      </c>
      <c r="O28" s="449">
        <v>70.370370370370367</v>
      </c>
      <c r="P28" s="449">
        <v>84.007158418923126</v>
      </c>
    </row>
    <row r="29" spans="1:16" ht="42" customHeight="1">
      <c r="A29" s="459" t="s">
        <v>185</v>
      </c>
      <c r="B29" s="459" t="s">
        <v>150</v>
      </c>
      <c r="C29" s="444">
        <v>88.235294117647058</v>
      </c>
      <c r="D29" s="445">
        <v>97.333333333333314</v>
      </c>
      <c r="E29" s="444">
        <v>95.238095238095227</v>
      </c>
      <c r="F29" s="445">
        <v>100</v>
      </c>
      <c r="G29" s="445">
        <v>95.201680672268907</v>
      </c>
      <c r="I29" s="451">
        <v>51</v>
      </c>
      <c r="J29" s="456" t="s">
        <v>371</v>
      </c>
      <c r="K29" s="452" t="s">
        <v>318</v>
      </c>
      <c r="L29" s="449">
        <v>88.235294117647058</v>
      </c>
      <c r="M29" s="449">
        <v>86.666666666666657</v>
      </c>
      <c r="N29" s="449">
        <v>90.476190476190467</v>
      </c>
      <c r="O29" s="449">
        <v>70.370370370370367</v>
      </c>
      <c r="P29" s="449">
        <v>83.937130407718641</v>
      </c>
    </row>
    <row r="30" spans="1:16" ht="15" customHeight="1">
      <c r="A30" s="453" t="s">
        <v>161</v>
      </c>
      <c r="B30" s="453" t="s">
        <v>159</v>
      </c>
      <c r="C30" s="444">
        <v>88.235294117647058</v>
      </c>
      <c r="D30" s="445">
        <v>74.666666666666657</v>
      </c>
      <c r="E30" s="444">
        <v>100</v>
      </c>
      <c r="F30" s="445">
        <v>77.777777777777771</v>
      </c>
      <c r="G30" s="445">
        <v>85.169934640522868</v>
      </c>
      <c r="I30" s="451">
        <v>35</v>
      </c>
      <c r="J30" s="447" t="s">
        <v>345</v>
      </c>
      <c r="K30" s="448" t="s">
        <v>159</v>
      </c>
      <c r="L30" s="449">
        <v>82.352941176470594</v>
      </c>
      <c r="M30" s="458">
        <v>74.666666666666671</v>
      </c>
      <c r="N30" s="449">
        <v>42.857142857142854</v>
      </c>
      <c r="O30" s="449">
        <v>100</v>
      </c>
      <c r="P30" s="458">
        <v>74.969187675070032</v>
      </c>
    </row>
    <row r="31" spans="1:16" s="92" customFormat="1" ht="15" customHeight="1">
      <c r="A31" s="461" t="s">
        <v>314</v>
      </c>
      <c r="B31" s="462" t="s">
        <v>221</v>
      </c>
      <c r="C31" s="444">
        <v>80.39</v>
      </c>
      <c r="D31" s="463">
        <v>78.67</v>
      </c>
      <c r="E31" s="444">
        <v>71.430000000000007</v>
      </c>
      <c r="F31" s="463">
        <v>51.85</v>
      </c>
      <c r="G31" s="464">
        <v>70.58</v>
      </c>
      <c r="I31" s="465">
        <v>1</v>
      </c>
      <c r="J31" s="466" t="s">
        <v>314</v>
      </c>
      <c r="K31" s="467" t="s">
        <v>221</v>
      </c>
      <c r="L31" s="458">
        <v>98.039215686274503</v>
      </c>
      <c r="M31" s="457">
        <v>85.333333333333314</v>
      </c>
      <c r="N31" s="458">
        <v>100</v>
      </c>
      <c r="O31" s="457">
        <v>77.777777777777771</v>
      </c>
      <c r="P31" s="457">
        <v>90.287581699346404</v>
      </c>
    </row>
    <row r="32" spans="1:16" s="92" customFormat="1" ht="15" customHeight="1">
      <c r="A32" s="605" t="s">
        <v>527</v>
      </c>
      <c r="B32" s="605" t="s">
        <v>172</v>
      </c>
      <c r="C32" s="606">
        <v>94.117647058823536</v>
      </c>
      <c r="D32" s="607">
        <v>85.333333333333343</v>
      </c>
      <c r="E32" s="606">
        <v>100</v>
      </c>
      <c r="F32" s="607">
        <v>70.370370370370367</v>
      </c>
      <c r="G32" s="608">
        <v>87.455337690631822</v>
      </c>
      <c r="H32" s="609"/>
      <c r="I32" s="610">
        <v>54</v>
      </c>
      <c r="J32" s="611" t="s">
        <v>354</v>
      </c>
      <c r="K32" s="612" t="s">
        <v>172</v>
      </c>
      <c r="L32" s="613">
        <v>94.117647058823536</v>
      </c>
      <c r="M32" s="614">
        <v>92</v>
      </c>
      <c r="N32" s="613">
        <v>100</v>
      </c>
      <c r="O32" s="614">
        <v>74.074074074074076</v>
      </c>
      <c r="P32" s="614">
        <v>90.047930283224403</v>
      </c>
    </row>
    <row r="33" spans="1:20" s="92" customFormat="1" ht="15" customHeight="1">
      <c r="A33" s="468"/>
      <c r="B33" s="468"/>
      <c r="C33" s="93"/>
      <c r="D33" s="469"/>
      <c r="E33" s="93"/>
      <c r="F33" s="469"/>
      <c r="G33" s="470"/>
      <c r="I33" s="471"/>
      <c r="J33" s="110"/>
      <c r="K33" s="472"/>
      <c r="L33" s="473"/>
      <c r="M33" s="474"/>
      <c r="N33" s="473"/>
      <c r="O33" s="474"/>
      <c r="P33" s="474"/>
    </row>
    <row r="34" spans="1:20" s="92" customFormat="1" ht="11" customHeight="1">
      <c r="A34" s="468"/>
      <c r="B34" s="468"/>
      <c r="C34" s="93"/>
      <c r="D34" s="469"/>
      <c r="E34" s="93"/>
      <c r="F34" s="469"/>
      <c r="G34" s="470"/>
      <c r="J34" s="468"/>
      <c r="K34" s="468"/>
      <c r="L34" s="93"/>
      <c r="M34" s="469"/>
      <c r="N34" s="93"/>
      <c r="O34" s="469"/>
      <c r="P34" s="470"/>
    </row>
    <row r="35" spans="1:20" s="475" customFormat="1"/>
    <row r="36" spans="1:20" s="475" customFormat="1"/>
    <row r="37" spans="1:20" s="475" customFormat="1"/>
    <row r="38" spans="1:20" s="475" customFormat="1"/>
    <row r="39" spans="1:20" s="475" customFormat="1"/>
    <row r="40" spans="1:20" s="475" customFormat="1"/>
    <row r="41" spans="1:20" s="475" customFormat="1"/>
    <row r="42" spans="1:20" s="475" customFormat="1"/>
    <row r="43" spans="1:20" s="475" customFormat="1"/>
    <row r="44" spans="1:20" s="475" customFormat="1"/>
    <row r="45" spans="1:20" s="475" customFormat="1" ht="14" thickBot="1"/>
    <row r="46" spans="1:20" s="475" customFormat="1">
      <c r="A46" s="439"/>
      <c r="B46" s="439"/>
      <c r="C46" s="439"/>
      <c r="D46" s="439"/>
      <c r="E46" s="439"/>
      <c r="F46" s="439"/>
      <c r="K46" s="721" t="s">
        <v>400</v>
      </c>
      <c r="L46" s="721"/>
      <c r="M46" s="721" t="s">
        <v>399</v>
      </c>
      <c r="N46" s="721"/>
      <c r="O46" s="721" t="s">
        <v>397</v>
      </c>
      <c r="P46" s="721"/>
      <c r="Q46" s="721" t="s">
        <v>398</v>
      </c>
      <c r="R46" s="721"/>
      <c r="S46" s="722" t="s">
        <v>450</v>
      </c>
      <c r="T46" s="722"/>
    </row>
    <row r="47" spans="1:20" s="475" customFormat="1">
      <c r="A47" s="439"/>
      <c r="B47" s="439"/>
      <c r="C47" s="439"/>
      <c r="D47" s="439"/>
      <c r="E47" s="439"/>
      <c r="F47" s="439"/>
      <c r="K47" s="75">
        <v>2019</v>
      </c>
      <c r="L47" s="75">
        <v>2017</v>
      </c>
      <c r="M47" s="75">
        <v>2019</v>
      </c>
      <c r="N47" s="75">
        <v>2017</v>
      </c>
      <c r="O47" s="75">
        <v>2019</v>
      </c>
      <c r="P47" s="75">
        <v>2017</v>
      </c>
      <c r="Q47" s="75">
        <v>2019</v>
      </c>
      <c r="R47" s="75">
        <v>2017</v>
      </c>
      <c r="S47" s="75">
        <v>2019</v>
      </c>
      <c r="T47" s="75">
        <v>2017</v>
      </c>
    </row>
    <row r="48" spans="1:20" s="475" customFormat="1">
      <c r="A48" s="439"/>
      <c r="B48" s="439"/>
      <c r="C48" s="439"/>
      <c r="D48" s="439"/>
      <c r="E48" s="439"/>
      <c r="F48" s="439"/>
      <c r="K48" s="439"/>
      <c r="L48" s="439"/>
      <c r="M48" s="439"/>
      <c r="N48" s="439"/>
      <c r="O48" s="439"/>
      <c r="P48" s="439"/>
    </row>
    <row r="49" spans="1:21" s="475" customFormat="1" ht="16">
      <c r="A49" s="439"/>
      <c r="B49" s="439"/>
      <c r="C49" s="439"/>
      <c r="D49" s="439"/>
      <c r="E49" s="439"/>
      <c r="F49" s="439"/>
      <c r="K49" s="613">
        <v>94.117647058823536</v>
      </c>
      <c r="L49" s="617">
        <v>94.117647058823536</v>
      </c>
      <c r="M49" s="614">
        <v>92</v>
      </c>
      <c r="N49" s="618">
        <v>85.333333333333343</v>
      </c>
      <c r="O49" s="615">
        <v>100</v>
      </c>
      <c r="P49" s="617">
        <v>100</v>
      </c>
      <c r="Q49" s="616">
        <v>74.069999999999993</v>
      </c>
      <c r="R49" s="618">
        <v>70.370370370370367</v>
      </c>
      <c r="S49" s="614">
        <v>90.047930283224403</v>
      </c>
      <c r="T49" s="619">
        <v>87.455337690631822</v>
      </c>
      <c r="U49" s="614"/>
    </row>
    <row r="50" spans="1:21" s="475" customFormat="1">
      <c r="A50" s="439"/>
      <c r="B50" s="439"/>
      <c r="C50" s="439"/>
      <c r="D50" s="439"/>
      <c r="E50" s="439"/>
      <c r="F50" s="439"/>
      <c r="K50" s="439"/>
      <c r="L50" s="439"/>
      <c r="M50" s="439"/>
      <c r="N50" s="439"/>
      <c r="O50" s="439"/>
      <c r="P50" s="439"/>
    </row>
    <row r="51" spans="1:21" s="475" customFormat="1">
      <c r="A51" s="439"/>
      <c r="B51" s="439"/>
      <c r="C51" s="439"/>
      <c r="D51" s="439"/>
      <c r="E51" s="439"/>
      <c r="F51" s="439"/>
      <c r="K51" s="439"/>
      <c r="L51" s="439"/>
      <c r="M51" s="439"/>
      <c r="N51" s="439"/>
      <c r="O51" s="439"/>
      <c r="P51" s="439"/>
    </row>
    <row r="52" spans="1:21" s="475" customFormat="1">
      <c r="A52" s="439"/>
      <c r="B52" s="439"/>
      <c r="C52" s="439"/>
      <c r="D52" s="439"/>
      <c r="E52" s="439"/>
      <c r="F52" s="439"/>
      <c r="K52" s="439"/>
      <c r="L52" s="439"/>
      <c r="M52" s="439"/>
      <c r="N52" s="439"/>
      <c r="O52" s="439"/>
      <c r="P52" s="439"/>
    </row>
  </sheetData>
  <autoFilter ref="A2:AJ2" xr:uid="{00000000-0009-0000-0000-00001C000000}"/>
  <mergeCells count="7">
    <mergeCell ref="Q46:R46"/>
    <mergeCell ref="S46:T46"/>
    <mergeCell ref="I1:P1"/>
    <mergeCell ref="A1:G1"/>
    <mergeCell ref="K46:L46"/>
    <mergeCell ref="M46:N46"/>
    <mergeCell ref="O46:P4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74"/>
  <sheetViews>
    <sheetView topLeftCell="H1" workbookViewId="0">
      <selection activeCell="M110" sqref="M110"/>
    </sheetView>
  </sheetViews>
  <sheetFormatPr baseColWidth="10" defaultRowHeight="13"/>
  <cols>
    <col min="1" max="1" width="7.1640625" style="85" customWidth="1"/>
    <col min="2" max="2" width="32.6640625" style="111" customWidth="1"/>
    <col min="3" max="3" width="13" style="92" customWidth="1"/>
    <col min="4" max="4" width="14.33203125" style="92" customWidth="1"/>
    <col min="5" max="5" width="9" style="92" customWidth="1"/>
    <col min="6" max="6" width="10.6640625" style="92" customWidth="1"/>
    <col min="7" max="7" width="12.5" style="92" customWidth="1"/>
    <col min="8" max="8" width="9.83203125" style="92" customWidth="1"/>
    <col min="9" max="11" width="10.83203125" style="92"/>
    <col min="12" max="12" width="10.83203125" style="92" customWidth="1"/>
    <col min="13" max="14" width="10.83203125" style="92"/>
    <col min="15" max="15" width="12.83203125" style="92" bestFit="1" customWidth="1"/>
    <col min="16" max="16" width="12.83203125" style="92" customWidth="1"/>
    <col min="17" max="16384" width="10.83203125" style="92"/>
  </cols>
  <sheetData>
    <row r="1" spans="1:26" s="87" customFormat="1" ht="54" customHeight="1">
      <c r="A1" s="81" t="s">
        <v>219</v>
      </c>
      <c r="B1" s="86" t="s">
        <v>229</v>
      </c>
      <c r="C1" s="81" t="s">
        <v>226</v>
      </c>
      <c r="D1" s="81" t="s">
        <v>434</v>
      </c>
      <c r="E1" s="81" t="s">
        <v>256</v>
      </c>
      <c r="F1" s="81" t="s">
        <v>436</v>
      </c>
      <c r="G1" s="81" t="s">
        <v>238</v>
      </c>
      <c r="H1" s="81" t="s">
        <v>437</v>
      </c>
      <c r="M1" s="87">
        <v>2017</v>
      </c>
      <c r="O1" s="87">
        <v>2017</v>
      </c>
      <c r="Q1" s="87">
        <v>2017</v>
      </c>
      <c r="S1" s="87">
        <v>2017</v>
      </c>
      <c r="U1" s="87">
        <v>2017</v>
      </c>
    </row>
    <row r="2" spans="1:26" ht="14" hidden="1">
      <c r="A2" s="82">
        <v>50</v>
      </c>
      <c r="B2" s="88" t="s">
        <v>265</v>
      </c>
      <c r="C2" s="89" t="s">
        <v>156</v>
      </c>
      <c r="D2" s="90">
        <v>98.039215686274517</v>
      </c>
      <c r="E2" s="91">
        <v>100</v>
      </c>
      <c r="F2" s="90">
        <v>100</v>
      </c>
      <c r="G2" s="91">
        <v>100</v>
      </c>
      <c r="H2" s="91">
        <v>99.509803921568633</v>
      </c>
    </row>
    <row r="3" spans="1:26" ht="14" hidden="1">
      <c r="A3" s="82">
        <v>26</v>
      </c>
      <c r="B3" s="88" t="s">
        <v>264</v>
      </c>
      <c r="C3" s="96" t="s">
        <v>156</v>
      </c>
      <c r="D3" s="90">
        <v>98.039215686274517</v>
      </c>
      <c r="E3" s="91">
        <v>98.666666666666657</v>
      </c>
      <c r="F3" s="90">
        <v>100</v>
      </c>
      <c r="G3" s="91">
        <v>100</v>
      </c>
      <c r="H3" s="91">
        <v>99.17647058823529</v>
      </c>
    </row>
    <row r="4" spans="1:26" ht="42" hidden="1">
      <c r="A4" s="82">
        <v>57</v>
      </c>
      <c r="B4" s="97" t="s">
        <v>357</v>
      </c>
      <c r="C4" s="98" t="s">
        <v>153</v>
      </c>
      <c r="D4" s="90">
        <v>100</v>
      </c>
      <c r="E4" s="91">
        <v>90.666666666666686</v>
      </c>
      <c r="F4" s="90">
        <v>100</v>
      </c>
      <c r="G4" s="91">
        <v>96.296296296296291</v>
      </c>
      <c r="H4" s="91">
        <v>96.740740740740748</v>
      </c>
    </row>
    <row r="5" spans="1:26" ht="14" hidden="1">
      <c r="A5" s="82">
        <v>16</v>
      </c>
      <c r="B5" s="88" t="s">
        <v>375</v>
      </c>
      <c r="C5" s="89" t="s">
        <v>156</v>
      </c>
      <c r="D5" s="90">
        <v>98.039215686274517</v>
      </c>
      <c r="E5" s="91">
        <v>88</v>
      </c>
      <c r="F5" s="90">
        <v>100</v>
      </c>
      <c r="G5" s="91">
        <v>100</v>
      </c>
      <c r="H5" s="91">
        <v>96.509803921568633</v>
      </c>
    </row>
    <row r="6" spans="1:26" ht="28">
      <c r="A6" s="82">
        <v>63</v>
      </c>
      <c r="B6" s="99" t="s">
        <v>359</v>
      </c>
      <c r="C6" s="98" t="s">
        <v>177</v>
      </c>
      <c r="D6" s="90">
        <v>88.235294117647058</v>
      </c>
      <c r="E6" s="91">
        <v>100</v>
      </c>
      <c r="F6" s="90">
        <v>95.238095238095227</v>
      </c>
      <c r="G6" s="91">
        <v>100</v>
      </c>
      <c r="H6" s="91">
        <v>95.868347338935578</v>
      </c>
      <c r="K6" s="620" t="s">
        <v>530</v>
      </c>
      <c r="L6" s="90">
        <v>88.235294117647058</v>
      </c>
      <c r="M6" s="602">
        <v>88.235294117647058</v>
      </c>
      <c r="N6" s="91">
        <v>100</v>
      </c>
      <c r="O6" s="603">
        <v>89.333333333333314</v>
      </c>
      <c r="P6" s="90">
        <v>95.238095238095227</v>
      </c>
      <c r="Q6" s="602">
        <v>100</v>
      </c>
      <c r="R6" s="91">
        <v>100</v>
      </c>
      <c r="S6" s="603">
        <v>85.185185185185176</v>
      </c>
      <c r="T6" s="91">
        <v>95.868347338935578</v>
      </c>
      <c r="U6" s="604">
        <v>90.688453159041387</v>
      </c>
    </row>
    <row r="7" spans="1:26" ht="56" hidden="1">
      <c r="A7" s="82">
        <v>59</v>
      </c>
      <c r="B7" s="99" t="s">
        <v>358</v>
      </c>
      <c r="C7" s="98" t="s">
        <v>153</v>
      </c>
      <c r="D7" s="90">
        <v>98.039215686274517</v>
      </c>
      <c r="E7" s="91">
        <v>82.666666666666657</v>
      </c>
      <c r="F7" s="90">
        <v>100</v>
      </c>
      <c r="G7" s="91">
        <v>96.296296296296291</v>
      </c>
      <c r="H7" s="91">
        <v>94.250544662309366</v>
      </c>
    </row>
    <row r="8" spans="1:26" ht="14" hidden="1">
      <c r="A8" s="82">
        <v>17</v>
      </c>
      <c r="B8" s="99" t="s">
        <v>329</v>
      </c>
      <c r="C8" s="100" t="s">
        <v>435</v>
      </c>
      <c r="D8" s="90">
        <v>94.117647058823536</v>
      </c>
      <c r="E8" s="91">
        <v>90.666666666666657</v>
      </c>
      <c r="F8" s="90">
        <v>90.476190476190467</v>
      </c>
      <c r="G8" s="91">
        <v>100</v>
      </c>
      <c r="H8" s="91">
        <v>93.815126050420162</v>
      </c>
    </row>
    <row r="9" spans="1:26" ht="14" hidden="1">
      <c r="A9" s="82">
        <v>67</v>
      </c>
      <c r="B9" s="99" t="s">
        <v>363</v>
      </c>
      <c r="C9" s="98" t="s">
        <v>152</v>
      </c>
      <c r="D9" s="90">
        <v>100</v>
      </c>
      <c r="E9" s="91">
        <v>88</v>
      </c>
      <c r="F9" s="90">
        <v>85.714285714285708</v>
      </c>
      <c r="G9" s="91">
        <v>100</v>
      </c>
      <c r="H9" s="90">
        <v>93.428571428571431</v>
      </c>
      <c r="O9" s="92">
        <v>2017</v>
      </c>
      <c r="S9" s="92">
        <v>2017</v>
      </c>
      <c r="V9" s="92">
        <v>2017</v>
      </c>
      <c r="X9" s="92">
        <v>2017</v>
      </c>
      <c r="Z9" s="92">
        <v>2017</v>
      </c>
    </row>
    <row r="10" spans="1:26" ht="14" hidden="1">
      <c r="A10" s="82">
        <v>5</v>
      </c>
      <c r="B10" s="88" t="s">
        <v>291</v>
      </c>
      <c r="C10" s="96" t="s">
        <v>318</v>
      </c>
      <c r="D10" s="90">
        <v>100</v>
      </c>
      <c r="E10" s="91">
        <v>89.333333333333314</v>
      </c>
      <c r="F10" s="90">
        <v>90.476190476190467</v>
      </c>
      <c r="G10" s="91">
        <v>92.592592592592581</v>
      </c>
      <c r="H10" s="91">
        <v>93.100529100529087</v>
      </c>
    </row>
    <row r="11" spans="1:26" ht="14" hidden="1">
      <c r="A11" s="82">
        <v>49</v>
      </c>
      <c r="B11" s="99" t="s">
        <v>352</v>
      </c>
      <c r="C11" s="98" t="s">
        <v>317</v>
      </c>
      <c r="D11" s="90">
        <v>88.235294117647058</v>
      </c>
      <c r="E11" s="91">
        <v>88</v>
      </c>
      <c r="F11" s="90">
        <v>95.238095238095227</v>
      </c>
      <c r="G11" s="91">
        <v>100</v>
      </c>
      <c r="H11" s="91">
        <v>92.868347338935578</v>
      </c>
    </row>
    <row r="12" spans="1:26" ht="14" hidden="1">
      <c r="A12" s="82">
        <v>22</v>
      </c>
      <c r="B12" s="101" t="s">
        <v>333</v>
      </c>
      <c r="C12" s="98" t="s">
        <v>175</v>
      </c>
      <c r="D12" s="90">
        <v>92.156862745098039</v>
      </c>
      <c r="E12" s="91">
        <v>93.333333333333314</v>
      </c>
      <c r="F12" s="90">
        <v>85.714285714285708</v>
      </c>
      <c r="G12" s="91">
        <v>100</v>
      </c>
      <c r="H12" s="91">
        <v>92.801120448179262</v>
      </c>
    </row>
    <row r="13" spans="1:26" ht="28" hidden="1">
      <c r="A13" s="83">
        <v>53</v>
      </c>
      <c r="B13" s="99" t="s">
        <v>353</v>
      </c>
      <c r="C13" s="102" t="s">
        <v>172</v>
      </c>
      <c r="D13" s="90">
        <v>100</v>
      </c>
      <c r="E13" s="91">
        <v>93.333333333333314</v>
      </c>
      <c r="F13" s="90">
        <v>100</v>
      </c>
      <c r="G13" s="91">
        <v>77.777777777777771</v>
      </c>
      <c r="H13" s="91">
        <v>92.777777777777771</v>
      </c>
    </row>
    <row r="14" spans="1:26" hidden="1">
      <c r="A14" s="82">
        <v>9</v>
      </c>
      <c r="B14" s="103" t="s">
        <v>321</v>
      </c>
      <c r="C14" s="98" t="s">
        <v>317</v>
      </c>
      <c r="D14" s="90">
        <v>84.313725490196077</v>
      </c>
      <c r="E14" s="91">
        <v>90.666666666666686</v>
      </c>
      <c r="F14" s="90">
        <v>95.238095238095227</v>
      </c>
      <c r="G14" s="91">
        <v>100</v>
      </c>
      <c r="H14" s="91">
        <v>92.554621848739501</v>
      </c>
    </row>
    <row r="15" spans="1:26" hidden="1">
      <c r="A15" s="82">
        <v>13</v>
      </c>
      <c r="B15" s="103" t="s">
        <v>324</v>
      </c>
      <c r="C15" s="98" t="s">
        <v>175</v>
      </c>
      <c r="D15" s="90">
        <v>82.352941176470594</v>
      </c>
      <c r="E15" s="91">
        <v>86.666666666666686</v>
      </c>
      <c r="F15" s="90">
        <v>100</v>
      </c>
      <c r="G15" s="91">
        <v>100</v>
      </c>
      <c r="H15" s="91">
        <v>92.254901960784323</v>
      </c>
    </row>
    <row r="16" spans="1:26" hidden="1">
      <c r="A16" s="82">
        <v>6</v>
      </c>
      <c r="B16" s="103" t="s">
        <v>320</v>
      </c>
      <c r="C16" s="98" t="s">
        <v>175</v>
      </c>
      <c r="D16" s="90">
        <v>92.156862745098039</v>
      </c>
      <c r="E16" s="91">
        <v>93.333333333333314</v>
      </c>
      <c r="F16" s="90">
        <v>90.476190476190467</v>
      </c>
      <c r="G16" s="91">
        <v>92.592592592592581</v>
      </c>
      <c r="H16" s="91">
        <v>92.13974478680359</v>
      </c>
    </row>
    <row r="17" spans="1:26" hidden="1">
      <c r="A17" s="82">
        <v>47</v>
      </c>
      <c r="B17" s="103" t="s">
        <v>350</v>
      </c>
      <c r="C17" s="98" t="s">
        <v>317</v>
      </c>
      <c r="D17" s="90">
        <v>80.392156862745082</v>
      </c>
      <c r="E17" s="91">
        <v>92</v>
      </c>
      <c r="F17" s="90">
        <v>95.238095238095227</v>
      </c>
      <c r="G17" s="91">
        <v>100</v>
      </c>
      <c r="H17" s="91">
        <v>91.907563025210081</v>
      </c>
    </row>
    <row r="18" spans="1:26" ht="28" hidden="1">
      <c r="A18" s="82">
        <v>24</v>
      </c>
      <c r="B18" s="101" t="s">
        <v>335</v>
      </c>
      <c r="C18" s="98" t="s">
        <v>172</v>
      </c>
      <c r="D18" s="90">
        <v>98.039215686274517</v>
      </c>
      <c r="E18" s="91">
        <v>90.666666666666657</v>
      </c>
      <c r="F18" s="90">
        <v>100</v>
      </c>
      <c r="G18" s="91">
        <v>77.777777777777771</v>
      </c>
      <c r="H18" s="91">
        <v>91.620915032679733</v>
      </c>
    </row>
    <row r="19" spans="1:26" ht="28" hidden="1">
      <c r="A19" s="83">
        <v>55</v>
      </c>
      <c r="B19" s="99" t="s">
        <v>355</v>
      </c>
      <c r="C19" s="102" t="s">
        <v>317</v>
      </c>
      <c r="D19" s="90">
        <v>88.235294117647058</v>
      </c>
      <c r="E19" s="91">
        <v>82.666666666666657</v>
      </c>
      <c r="F19" s="90">
        <v>95.238095238095227</v>
      </c>
      <c r="G19" s="91">
        <v>100</v>
      </c>
      <c r="H19" s="91">
        <v>91.535014005602235</v>
      </c>
    </row>
    <row r="20" spans="1:26" ht="28" hidden="1">
      <c r="A20" s="82">
        <v>10</v>
      </c>
      <c r="B20" s="101" t="s">
        <v>322</v>
      </c>
      <c r="C20" s="98" t="s">
        <v>317</v>
      </c>
      <c r="D20" s="90">
        <v>80.392156862745082</v>
      </c>
      <c r="E20" s="91">
        <v>88</v>
      </c>
      <c r="F20" s="90">
        <v>95.238095238095227</v>
      </c>
      <c r="G20" s="91">
        <v>100</v>
      </c>
      <c r="H20" s="91">
        <v>90.907563025210081</v>
      </c>
    </row>
    <row r="21" spans="1:26" ht="28" hidden="1">
      <c r="A21" s="82">
        <v>15</v>
      </c>
      <c r="B21" s="97" t="s">
        <v>328</v>
      </c>
      <c r="C21" s="98" t="s">
        <v>317</v>
      </c>
      <c r="D21" s="90">
        <v>88.235294117647058</v>
      </c>
      <c r="E21" s="91">
        <v>80</v>
      </c>
      <c r="F21" s="90">
        <v>95.238095238095227</v>
      </c>
      <c r="G21" s="91">
        <v>100</v>
      </c>
      <c r="H21" s="91">
        <v>90.868347338935578</v>
      </c>
    </row>
    <row r="22" spans="1:26" hidden="1">
      <c r="A22" s="82">
        <v>1</v>
      </c>
      <c r="B22" s="103" t="s">
        <v>314</v>
      </c>
      <c r="C22" s="98" t="s">
        <v>315</v>
      </c>
      <c r="D22" s="90">
        <v>98.039215686274503</v>
      </c>
      <c r="E22" s="91">
        <v>85.333333333333314</v>
      </c>
      <c r="F22" s="90">
        <v>100</v>
      </c>
      <c r="G22" s="91">
        <v>77.777777777777771</v>
      </c>
      <c r="H22" s="91">
        <v>90.287581699346404</v>
      </c>
    </row>
    <row r="23" spans="1:26" ht="28" hidden="1">
      <c r="A23" s="83">
        <v>54</v>
      </c>
      <c r="B23" s="99" t="s">
        <v>354</v>
      </c>
      <c r="C23" s="102" t="s">
        <v>172</v>
      </c>
      <c r="D23" s="90">
        <v>94.117647058823536</v>
      </c>
      <c r="E23" s="91">
        <v>92</v>
      </c>
      <c r="F23" s="90">
        <v>100</v>
      </c>
      <c r="G23" s="91">
        <v>74.074074074074076</v>
      </c>
      <c r="H23" s="91">
        <v>90.047930283224403</v>
      </c>
    </row>
    <row r="24" spans="1:26" ht="14" hidden="1">
      <c r="A24" s="82">
        <v>14</v>
      </c>
      <c r="B24" s="97" t="s">
        <v>327</v>
      </c>
      <c r="C24" s="100" t="s">
        <v>435</v>
      </c>
      <c r="D24" s="90">
        <v>98.039215686274517</v>
      </c>
      <c r="E24" s="91">
        <v>76</v>
      </c>
      <c r="F24" s="90">
        <v>85.714285714285708</v>
      </c>
      <c r="G24" s="91">
        <v>100</v>
      </c>
      <c r="H24" s="91">
        <v>89.938375350140063</v>
      </c>
    </row>
    <row r="25" spans="1:26" ht="17" hidden="1">
      <c r="A25" s="82">
        <v>19</v>
      </c>
      <c r="B25" s="99" t="s">
        <v>151</v>
      </c>
      <c r="C25" s="98" t="s">
        <v>152</v>
      </c>
      <c r="D25" s="90">
        <v>92.156862745098039</v>
      </c>
      <c r="E25" s="91">
        <v>88</v>
      </c>
      <c r="F25" s="90">
        <v>85.714285714285708</v>
      </c>
      <c r="G25" s="91">
        <v>92.592592592592581</v>
      </c>
      <c r="H25" s="91">
        <v>89.615935262994071</v>
      </c>
      <c r="K25" s="621" t="s">
        <v>152</v>
      </c>
      <c r="L25" s="620"/>
      <c r="M25" s="90">
        <v>92.156862745098039</v>
      </c>
      <c r="N25" s="90"/>
      <c r="O25" s="622">
        <v>52.941176470588232</v>
      </c>
      <c r="P25" s="622"/>
      <c r="Q25" s="91">
        <v>88</v>
      </c>
      <c r="R25" s="91"/>
      <c r="S25" s="623">
        <v>70.666666668399998</v>
      </c>
      <c r="T25" s="623"/>
      <c r="U25" s="90">
        <v>85.714285714285708</v>
      </c>
      <c r="V25" s="622">
        <v>42.857142881904757</v>
      </c>
      <c r="W25" s="91">
        <v>92.592592592592581</v>
      </c>
      <c r="X25" s="623">
        <v>25.925925925925924</v>
      </c>
      <c r="Y25" s="91">
        <v>89.615935262994071</v>
      </c>
      <c r="Z25" s="624">
        <v>48.097727986704726</v>
      </c>
    </row>
    <row r="26" spans="1:26" ht="42" hidden="1">
      <c r="A26" s="82">
        <v>8</v>
      </c>
      <c r="B26" s="88" t="s">
        <v>374</v>
      </c>
      <c r="C26" s="100" t="s">
        <v>435</v>
      </c>
      <c r="D26" s="90">
        <v>100</v>
      </c>
      <c r="E26" s="91">
        <v>77.333333333333329</v>
      </c>
      <c r="F26" s="90">
        <v>90.476190476190467</v>
      </c>
      <c r="G26" s="91">
        <v>88.888888888888886</v>
      </c>
      <c r="H26" s="91">
        <v>89.174603174603163</v>
      </c>
    </row>
    <row r="27" spans="1:26" ht="14" hidden="1">
      <c r="A27" s="82">
        <v>41</v>
      </c>
      <c r="B27" s="88" t="s">
        <v>373</v>
      </c>
      <c r="C27" s="96" t="s">
        <v>164</v>
      </c>
      <c r="D27" s="90">
        <v>94.117647058823536</v>
      </c>
      <c r="E27" s="91">
        <v>92</v>
      </c>
      <c r="F27" s="90">
        <v>100</v>
      </c>
      <c r="G27" s="91">
        <v>70.370370370370367</v>
      </c>
      <c r="H27" s="91">
        <v>89.122004357298479</v>
      </c>
    </row>
    <row r="28" spans="1:26" ht="28" hidden="1">
      <c r="A28" s="82">
        <v>28</v>
      </c>
      <c r="B28" s="101" t="s">
        <v>338</v>
      </c>
      <c r="C28" s="98" t="s">
        <v>175</v>
      </c>
      <c r="D28" s="90">
        <v>92.156862745098039</v>
      </c>
      <c r="E28" s="91">
        <v>89.333333333333314</v>
      </c>
      <c r="F28" s="90">
        <v>80.952380952380949</v>
      </c>
      <c r="G28" s="91">
        <v>92.592592592592581</v>
      </c>
      <c r="H28" s="91">
        <v>88.75879240585121</v>
      </c>
    </row>
    <row r="29" spans="1:26" ht="14" hidden="1">
      <c r="A29" s="82">
        <v>38</v>
      </c>
      <c r="B29" s="103" t="s">
        <v>347</v>
      </c>
      <c r="C29" s="100" t="s">
        <v>435</v>
      </c>
      <c r="D29" s="90">
        <v>100</v>
      </c>
      <c r="E29" s="91">
        <v>88</v>
      </c>
      <c r="F29" s="90">
        <v>90.476190476190467</v>
      </c>
      <c r="G29" s="91">
        <v>74.074074074074076</v>
      </c>
      <c r="H29" s="91">
        <v>88.137566137566139</v>
      </c>
    </row>
    <row r="30" spans="1:26" ht="17" hidden="1">
      <c r="A30" s="82">
        <v>20</v>
      </c>
      <c r="B30" s="99" t="s">
        <v>331</v>
      </c>
      <c r="C30" s="98" t="s">
        <v>152</v>
      </c>
      <c r="D30" s="90">
        <v>94.117647058823536</v>
      </c>
      <c r="E30" s="91">
        <v>80</v>
      </c>
      <c r="F30" s="90">
        <v>85.714285714285708</v>
      </c>
      <c r="G30" s="91">
        <v>92.592592592592581</v>
      </c>
      <c r="H30" s="91">
        <v>88.106131341425453</v>
      </c>
      <c r="K30" s="621" t="s">
        <v>152</v>
      </c>
      <c r="L30" s="620"/>
      <c r="M30" s="90">
        <v>94.117647058823536</v>
      </c>
      <c r="N30" s="90"/>
      <c r="O30" s="622">
        <v>52.941176470588232</v>
      </c>
      <c r="P30" s="622"/>
      <c r="Q30" s="91">
        <v>80</v>
      </c>
      <c r="R30" s="91"/>
      <c r="S30" s="623">
        <v>70.666666666666657</v>
      </c>
      <c r="T30" s="623"/>
      <c r="U30" s="90">
        <v>85.714285714285708</v>
      </c>
      <c r="V30" s="622">
        <v>42.857142857142854</v>
      </c>
      <c r="W30" s="91">
        <v>92.592592592592581</v>
      </c>
      <c r="X30" s="623">
        <v>25.925925925925924</v>
      </c>
      <c r="Y30" s="91">
        <v>88.106131341425453</v>
      </c>
      <c r="Z30" s="624">
        <v>48.097727980080919</v>
      </c>
    </row>
    <row r="31" spans="1:26" ht="17" hidden="1">
      <c r="A31" s="82">
        <v>21</v>
      </c>
      <c r="B31" s="101" t="s">
        <v>332</v>
      </c>
      <c r="C31" s="98" t="s">
        <v>152</v>
      </c>
      <c r="D31" s="90">
        <v>94.117647058823536</v>
      </c>
      <c r="E31" s="91">
        <v>80</v>
      </c>
      <c r="F31" s="90">
        <v>85.714285714285708</v>
      </c>
      <c r="G31" s="91">
        <v>92.592592592592581</v>
      </c>
      <c r="H31" s="91">
        <v>88.106131341425453</v>
      </c>
      <c r="K31" s="621" t="s">
        <v>152</v>
      </c>
      <c r="L31" s="620"/>
      <c r="M31" s="90">
        <v>94.117647058823536</v>
      </c>
      <c r="N31" s="90"/>
      <c r="O31" s="622">
        <v>52.941176470588232</v>
      </c>
      <c r="P31" s="622"/>
      <c r="Q31" s="91">
        <v>80</v>
      </c>
      <c r="R31" s="91"/>
      <c r="S31" s="603">
        <v>63.999999999999979</v>
      </c>
      <c r="T31" s="603"/>
      <c r="U31" s="90">
        <v>85.714285714285708</v>
      </c>
      <c r="V31" s="622">
        <v>52.380952380952372</v>
      </c>
      <c r="W31" s="91">
        <v>92.592592592592581</v>
      </c>
      <c r="X31" s="623">
        <v>25.925925925925924</v>
      </c>
      <c r="Y31" s="91">
        <v>88.106131341425453</v>
      </c>
      <c r="Z31" s="624">
        <v>48.812013694366627</v>
      </c>
    </row>
    <row r="32" spans="1:26" ht="28" hidden="1">
      <c r="A32" s="82">
        <v>45</v>
      </c>
      <c r="B32" s="88" t="s">
        <v>370</v>
      </c>
      <c r="C32" s="96" t="s">
        <v>318</v>
      </c>
      <c r="D32" s="90">
        <v>100</v>
      </c>
      <c r="E32" s="91">
        <v>90.666666666666657</v>
      </c>
      <c r="F32" s="90">
        <v>90.476190476190467</v>
      </c>
      <c r="G32" s="91">
        <v>70.370370370370367</v>
      </c>
      <c r="H32" s="91">
        <v>87.878306878306873</v>
      </c>
    </row>
    <row r="33" spans="1:8" ht="70" hidden="1">
      <c r="A33" s="82">
        <v>56</v>
      </c>
      <c r="B33" s="101" t="s">
        <v>356</v>
      </c>
      <c r="C33" s="98" t="s">
        <v>153</v>
      </c>
      <c r="D33" s="90">
        <v>82.352941176470594</v>
      </c>
      <c r="E33" s="90">
        <v>86.666666666666686</v>
      </c>
      <c r="F33" s="90">
        <v>85.714285714285708</v>
      </c>
      <c r="G33" s="90">
        <v>96.296296296296291</v>
      </c>
      <c r="H33" s="90">
        <v>87.75754746342983</v>
      </c>
    </row>
    <row r="34" spans="1:8" ht="14" hidden="1">
      <c r="A34" s="82">
        <v>42</v>
      </c>
      <c r="B34" s="88" t="s">
        <v>277</v>
      </c>
      <c r="C34" s="96" t="s">
        <v>318</v>
      </c>
      <c r="D34" s="90">
        <v>98.039215686274517</v>
      </c>
      <c r="E34" s="90">
        <v>90.666666666666657</v>
      </c>
      <c r="F34" s="90">
        <v>90.476190476190467</v>
      </c>
      <c r="G34" s="90">
        <v>70.370370370370367</v>
      </c>
      <c r="H34" s="90">
        <v>87.388110799875506</v>
      </c>
    </row>
    <row r="35" spans="1:8" hidden="1">
      <c r="A35" s="82">
        <v>3</v>
      </c>
      <c r="B35" s="103" t="s">
        <v>272</v>
      </c>
      <c r="C35" s="98" t="s">
        <v>318</v>
      </c>
      <c r="D35" s="90">
        <v>88.235294117647058</v>
      </c>
      <c r="E35" s="90">
        <v>86.666666666666657</v>
      </c>
      <c r="F35" s="90">
        <v>80.952380952380949</v>
      </c>
      <c r="G35" s="90">
        <v>92.592592592592581</v>
      </c>
      <c r="H35" s="90">
        <v>87.111733582321818</v>
      </c>
    </row>
    <row r="36" spans="1:8" ht="14" hidden="1">
      <c r="A36" s="82">
        <v>30</v>
      </c>
      <c r="B36" s="99" t="s">
        <v>340</v>
      </c>
      <c r="C36" s="98" t="s">
        <v>317</v>
      </c>
      <c r="D36" s="90">
        <v>74.509803921568619</v>
      </c>
      <c r="E36" s="90">
        <v>78.666666666666671</v>
      </c>
      <c r="F36" s="90">
        <v>95.238095238095227</v>
      </c>
      <c r="G36" s="90">
        <v>100</v>
      </c>
      <c r="H36" s="90">
        <v>87.103641456582636</v>
      </c>
    </row>
    <row r="37" spans="1:8" ht="61" hidden="1" customHeight="1">
      <c r="A37" s="82">
        <v>46</v>
      </c>
      <c r="B37" s="105" t="s">
        <v>369</v>
      </c>
      <c r="C37" s="96" t="s">
        <v>318</v>
      </c>
      <c r="D37" s="90">
        <v>94.117647058823536</v>
      </c>
      <c r="E37" s="90">
        <v>92</v>
      </c>
      <c r="F37" s="90">
        <v>90.476190476190467</v>
      </c>
      <c r="G37" s="90">
        <v>70.370370370370367</v>
      </c>
      <c r="H37" s="90">
        <v>86.7410519763461</v>
      </c>
    </row>
    <row r="38" spans="1:8" ht="28" hidden="1">
      <c r="A38" s="82">
        <v>37</v>
      </c>
      <c r="B38" s="97" t="s">
        <v>346</v>
      </c>
      <c r="C38" s="106" t="s">
        <v>317</v>
      </c>
      <c r="D38" s="90">
        <v>78.431372549019599</v>
      </c>
      <c r="E38" s="91">
        <v>72</v>
      </c>
      <c r="F38" s="90">
        <v>95.238095238095227</v>
      </c>
      <c r="G38" s="91">
        <v>100</v>
      </c>
      <c r="H38" s="91">
        <v>86.417366946778714</v>
      </c>
    </row>
    <row r="39" spans="1:8" ht="28" hidden="1">
      <c r="A39" s="82">
        <v>43</v>
      </c>
      <c r="B39" s="99" t="s">
        <v>368</v>
      </c>
      <c r="C39" s="96" t="s">
        <v>318</v>
      </c>
      <c r="D39" s="90">
        <v>94.117647058823536</v>
      </c>
      <c r="E39" s="91">
        <v>90.666666666666657</v>
      </c>
      <c r="F39" s="90">
        <v>90.476190476190467</v>
      </c>
      <c r="G39" s="91">
        <v>70.370370370370367</v>
      </c>
      <c r="H39" s="91">
        <v>86.407718643012757</v>
      </c>
    </row>
    <row r="40" spans="1:8" ht="28" hidden="1">
      <c r="A40" s="82">
        <v>2</v>
      </c>
      <c r="B40" s="101" t="s">
        <v>316</v>
      </c>
      <c r="C40" s="98" t="s">
        <v>317</v>
      </c>
      <c r="D40" s="90">
        <v>98.039215686274503</v>
      </c>
      <c r="E40" s="91">
        <v>94.666666666666657</v>
      </c>
      <c r="F40" s="90">
        <v>52.380952380952372</v>
      </c>
      <c r="G40" s="91">
        <v>100</v>
      </c>
      <c r="H40" s="91">
        <v>86.271708683473378</v>
      </c>
    </row>
    <row r="41" spans="1:8" ht="14" hidden="1">
      <c r="A41" s="82">
        <v>29</v>
      </c>
      <c r="B41" s="99" t="s">
        <v>339</v>
      </c>
      <c r="C41" s="100" t="s">
        <v>435</v>
      </c>
      <c r="D41" s="90">
        <v>90.196078431372541</v>
      </c>
      <c r="E41" s="91">
        <v>82.666666666666657</v>
      </c>
      <c r="F41" s="90">
        <v>90.476190476190467</v>
      </c>
      <c r="G41" s="91">
        <v>77.777777777777771</v>
      </c>
      <c r="H41" s="91">
        <v>85.279178338001856</v>
      </c>
    </row>
    <row r="42" spans="1:8" ht="14" hidden="1">
      <c r="A42" s="82">
        <v>61</v>
      </c>
      <c r="B42" s="101" t="s">
        <v>269</v>
      </c>
      <c r="C42" s="98" t="s">
        <v>159</v>
      </c>
      <c r="D42" s="90">
        <v>82.352941176470594</v>
      </c>
      <c r="E42" s="91">
        <v>86.666666666666686</v>
      </c>
      <c r="F42" s="90">
        <v>71.428571428571431</v>
      </c>
      <c r="G42" s="91">
        <v>100</v>
      </c>
      <c r="H42" s="91">
        <v>85.112044817927185</v>
      </c>
    </row>
    <row r="43" spans="1:8" ht="28" hidden="1">
      <c r="A43" s="82">
        <v>31</v>
      </c>
      <c r="B43" s="99" t="s">
        <v>341</v>
      </c>
      <c r="C43" s="98" t="s">
        <v>158</v>
      </c>
      <c r="D43" s="90">
        <v>90.196078431372541</v>
      </c>
      <c r="E43" s="91">
        <v>90.666666666666657</v>
      </c>
      <c r="F43" s="90">
        <v>80.952380952380949</v>
      </c>
      <c r="G43" s="91">
        <v>77.777777777777771</v>
      </c>
      <c r="H43" s="91">
        <v>84.898225957049476</v>
      </c>
    </row>
    <row r="44" spans="1:8" hidden="1">
      <c r="A44" s="82">
        <v>4</v>
      </c>
      <c r="B44" s="103" t="s">
        <v>319</v>
      </c>
      <c r="C44" s="98" t="s">
        <v>317</v>
      </c>
      <c r="D44" s="90">
        <v>92.156862745098039</v>
      </c>
      <c r="E44" s="91">
        <v>93.333333333333314</v>
      </c>
      <c r="F44" s="90">
        <v>52.380952380952372</v>
      </c>
      <c r="G44" s="91">
        <v>100</v>
      </c>
      <c r="H44" s="91">
        <v>84.467787114845933</v>
      </c>
    </row>
    <row r="45" spans="1:8" ht="14" hidden="1">
      <c r="A45" s="82">
        <v>48</v>
      </c>
      <c r="B45" s="99" t="s">
        <v>351</v>
      </c>
      <c r="C45" s="98" t="s">
        <v>317</v>
      </c>
      <c r="D45" s="90">
        <v>78.431372549019599</v>
      </c>
      <c r="E45" s="91">
        <v>64</v>
      </c>
      <c r="F45" s="90">
        <v>95.238095238095227</v>
      </c>
      <c r="G45" s="91">
        <v>100</v>
      </c>
      <c r="H45" s="91">
        <v>84.417366946778714</v>
      </c>
    </row>
    <row r="46" spans="1:8" ht="28" hidden="1">
      <c r="A46" s="82">
        <v>11</v>
      </c>
      <c r="B46" s="101" t="s">
        <v>323</v>
      </c>
      <c r="C46" s="98" t="s">
        <v>317</v>
      </c>
      <c r="D46" s="90">
        <v>88.235294117647058</v>
      </c>
      <c r="E46" s="91">
        <v>76</v>
      </c>
      <c r="F46" s="90">
        <v>95.238095238095227</v>
      </c>
      <c r="G46" s="91">
        <v>77.777777777777771</v>
      </c>
      <c r="H46" s="91">
        <v>84.312791783380021</v>
      </c>
    </row>
    <row r="47" spans="1:8" ht="42" hidden="1">
      <c r="A47" s="82">
        <v>66</v>
      </c>
      <c r="B47" s="99" t="s">
        <v>362</v>
      </c>
      <c r="C47" s="98" t="s">
        <v>159</v>
      </c>
      <c r="D47" s="90">
        <v>82.352941176470594</v>
      </c>
      <c r="E47" s="91">
        <v>82.666666666666686</v>
      </c>
      <c r="F47" s="90">
        <v>71.428571428571431</v>
      </c>
      <c r="G47" s="91">
        <v>100</v>
      </c>
      <c r="H47" s="91">
        <v>84.112044817927185</v>
      </c>
    </row>
    <row r="48" spans="1:8" ht="14" hidden="1">
      <c r="A48" s="82">
        <v>18</v>
      </c>
      <c r="B48" s="101" t="s">
        <v>330</v>
      </c>
      <c r="C48" s="98" t="s">
        <v>318</v>
      </c>
      <c r="D48" s="90">
        <v>98.039215686274517</v>
      </c>
      <c r="E48" s="91">
        <v>86.666666666666657</v>
      </c>
      <c r="F48" s="90">
        <v>80.952380952380949</v>
      </c>
      <c r="G48" s="91">
        <v>70.370370370370367</v>
      </c>
      <c r="H48" s="91">
        <v>84.007158418923126</v>
      </c>
    </row>
    <row r="49" spans="1:8" ht="14" hidden="1">
      <c r="A49" s="82">
        <v>51</v>
      </c>
      <c r="B49" s="88" t="s">
        <v>371</v>
      </c>
      <c r="C49" s="96" t="s">
        <v>318</v>
      </c>
      <c r="D49" s="90">
        <v>88.235294117647058</v>
      </c>
      <c r="E49" s="91">
        <v>86.666666666666657</v>
      </c>
      <c r="F49" s="90">
        <v>90.476190476190467</v>
      </c>
      <c r="G49" s="91">
        <v>70.370370370370367</v>
      </c>
      <c r="H49" s="91">
        <v>83.937130407718641</v>
      </c>
    </row>
    <row r="50" spans="1:8" ht="42" hidden="1">
      <c r="A50" s="82">
        <v>64</v>
      </c>
      <c r="B50" s="88" t="s">
        <v>372</v>
      </c>
      <c r="C50" s="96" t="s">
        <v>318</v>
      </c>
      <c r="D50" s="90">
        <v>92.156862745098024</v>
      </c>
      <c r="E50" s="91">
        <v>82.666666666666657</v>
      </c>
      <c r="F50" s="90">
        <v>90.476190476190467</v>
      </c>
      <c r="G50" s="91">
        <v>70.370370370370367</v>
      </c>
      <c r="H50" s="91">
        <v>83.91752256458139</v>
      </c>
    </row>
    <row r="51" spans="1:8" ht="56" hidden="1">
      <c r="A51" s="82">
        <v>36</v>
      </c>
      <c r="B51" s="97" t="s">
        <v>325</v>
      </c>
      <c r="C51" s="98" t="s">
        <v>326</v>
      </c>
      <c r="D51" s="90">
        <v>76.470588235294116</v>
      </c>
      <c r="E51" s="91">
        <v>86.666666666666657</v>
      </c>
      <c r="F51" s="90">
        <v>76.190476190476176</v>
      </c>
      <c r="G51" s="91">
        <v>92.592592592592581</v>
      </c>
      <c r="H51" s="91">
        <v>82.980080921257382</v>
      </c>
    </row>
    <row r="52" spans="1:8" ht="14" hidden="1">
      <c r="A52" s="82">
        <v>34</v>
      </c>
      <c r="B52" s="99" t="s">
        <v>343</v>
      </c>
      <c r="C52" s="98" t="s">
        <v>344</v>
      </c>
      <c r="D52" s="90">
        <v>94.117647058823536</v>
      </c>
      <c r="E52" s="91">
        <v>80</v>
      </c>
      <c r="F52" s="90">
        <v>100</v>
      </c>
      <c r="G52" s="91">
        <v>55.555555555555557</v>
      </c>
      <c r="H52" s="91">
        <v>82.41830065359477</v>
      </c>
    </row>
    <row r="53" spans="1:8" hidden="1">
      <c r="A53" s="82">
        <v>7</v>
      </c>
      <c r="B53" s="103" t="s">
        <v>290</v>
      </c>
      <c r="C53" s="98" t="s">
        <v>318</v>
      </c>
      <c r="D53" s="90">
        <v>94.117647058823536</v>
      </c>
      <c r="E53" s="91">
        <v>83.999999999999986</v>
      </c>
      <c r="F53" s="90">
        <v>80.952380952380949</v>
      </c>
      <c r="G53" s="91">
        <v>70.370370370370367</v>
      </c>
      <c r="H53" s="91">
        <v>82.36009959539372</v>
      </c>
    </row>
    <row r="54" spans="1:8" ht="28" hidden="1">
      <c r="A54" s="82">
        <v>27</v>
      </c>
      <c r="B54" s="101" t="s">
        <v>337</v>
      </c>
      <c r="C54" s="98" t="s">
        <v>317</v>
      </c>
      <c r="D54" s="90">
        <v>82.352941176470594</v>
      </c>
      <c r="E54" s="91">
        <v>84</v>
      </c>
      <c r="F54" s="91">
        <v>80.952380952380949</v>
      </c>
      <c r="G54" s="91">
        <v>77.777777777777771</v>
      </c>
      <c r="H54" s="91">
        <v>81.270774976657336</v>
      </c>
    </row>
    <row r="55" spans="1:8" hidden="1">
      <c r="A55" s="82">
        <v>44</v>
      </c>
      <c r="B55" s="103" t="s">
        <v>349</v>
      </c>
      <c r="C55" s="98" t="s">
        <v>318</v>
      </c>
      <c r="D55" s="90">
        <v>94.117647058823536</v>
      </c>
      <c r="E55" s="91">
        <v>90.666666666666657</v>
      </c>
      <c r="F55" s="90">
        <v>80.952380952380949</v>
      </c>
      <c r="G55" s="91">
        <v>59.259259259259252</v>
      </c>
      <c r="H55" s="91">
        <v>81.248988484282592</v>
      </c>
    </row>
    <row r="56" spans="1:8" ht="28" hidden="1">
      <c r="A56" s="82">
        <v>65</v>
      </c>
      <c r="B56" s="105" t="s">
        <v>361</v>
      </c>
      <c r="C56" s="98" t="s">
        <v>317</v>
      </c>
      <c r="D56" s="90">
        <v>80.392156862745082</v>
      </c>
      <c r="E56" s="91">
        <v>72</v>
      </c>
      <c r="F56" s="90">
        <v>95.238095238095227</v>
      </c>
      <c r="G56" s="91">
        <v>74.074074074074076</v>
      </c>
      <c r="H56" s="91">
        <v>80.4260815437286</v>
      </c>
    </row>
    <row r="57" spans="1:8" ht="14" hidden="1">
      <c r="A57" s="82">
        <v>62</v>
      </c>
      <c r="B57" s="99" t="s">
        <v>267</v>
      </c>
      <c r="C57" s="98" t="s">
        <v>159</v>
      </c>
      <c r="D57" s="90">
        <v>82.352941176470594</v>
      </c>
      <c r="E57" s="91">
        <v>81.333333333333329</v>
      </c>
      <c r="F57" s="90">
        <v>57.142857142857146</v>
      </c>
      <c r="G57" s="91">
        <v>100</v>
      </c>
      <c r="H57" s="91">
        <v>80.207282913165272</v>
      </c>
    </row>
    <row r="58" spans="1:8" ht="42" hidden="1">
      <c r="A58" s="82">
        <v>12</v>
      </c>
      <c r="B58" s="105" t="s">
        <v>366</v>
      </c>
      <c r="C58" s="96" t="s">
        <v>152</v>
      </c>
      <c r="D58" s="90">
        <v>98.039215686274503</v>
      </c>
      <c r="E58" s="91">
        <v>70.666666666666671</v>
      </c>
      <c r="F58" s="90">
        <v>80.952380952380949</v>
      </c>
      <c r="G58" s="91">
        <v>70.370370370370367</v>
      </c>
      <c r="H58" s="91">
        <v>80.007158418923126</v>
      </c>
    </row>
    <row r="59" spans="1:8" ht="28" hidden="1">
      <c r="A59" s="82">
        <v>60</v>
      </c>
      <c r="B59" s="99" t="s">
        <v>360</v>
      </c>
      <c r="C59" s="98" t="s">
        <v>159</v>
      </c>
      <c r="D59" s="90">
        <v>82.352941176470594</v>
      </c>
      <c r="E59" s="91">
        <v>77.333333333333329</v>
      </c>
      <c r="F59" s="90">
        <v>57.142857142857146</v>
      </c>
      <c r="G59" s="91">
        <v>100</v>
      </c>
      <c r="H59" s="91">
        <v>79.207282913165301</v>
      </c>
    </row>
    <row r="60" spans="1:8" ht="28" hidden="1">
      <c r="A60" s="82">
        <v>52</v>
      </c>
      <c r="B60" s="99" t="s">
        <v>367</v>
      </c>
      <c r="C60" s="96" t="s">
        <v>152</v>
      </c>
      <c r="D60" s="90">
        <v>86.274509803921575</v>
      </c>
      <c r="E60" s="91">
        <v>72</v>
      </c>
      <c r="F60" s="90">
        <v>85.714285714285708</v>
      </c>
      <c r="G60" s="91">
        <v>70.370370370370367</v>
      </c>
      <c r="H60" s="91">
        <v>78.589791472144412</v>
      </c>
    </row>
    <row r="61" spans="1:8" ht="14" hidden="1">
      <c r="A61" s="82">
        <v>33</v>
      </c>
      <c r="B61" s="88" t="s">
        <v>160</v>
      </c>
      <c r="C61" s="109" t="s">
        <v>159</v>
      </c>
      <c r="D61" s="90">
        <v>82.352941176470594</v>
      </c>
      <c r="E61" s="91">
        <v>77.333333333333329</v>
      </c>
      <c r="F61" s="90">
        <v>52.380952380952372</v>
      </c>
      <c r="G61" s="91">
        <v>100</v>
      </c>
      <c r="H61" s="91">
        <v>78.016806722689068</v>
      </c>
    </row>
    <row r="62" spans="1:8" ht="14" hidden="1">
      <c r="A62" s="82">
        <v>23</v>
      </c>
      <c r="B62" s="99" t="s">
        <v>334</v>
      </c>
      <c r="C62" s="100" t="s">
        <v>435</v>
      </c>
      <c r="D62" s="90">
        <v>88.235294117647058</v>
      </c>
      <c r="E62" s="91">
        <v>74.666666666666657</v>
      </c>
      <c r="F62" s="90">
        <v>85.714285714285708</v>
      </c>
      <c r="G62" s="91">
        <v>62.962962962962962</v>
      </c>
      <c r="H62" s="91">
        <v>77.894802365390603</v>
      </c>
    </row>
    <row r="63" spans="1:8" ht="28" hidden="1">
      <c r="A63" s="82">
        <v>40</v>
      </c>
      <c r="B63" s="105" t="s">
        <v>365</v>
      </c>
      <c r="C63" s="96" t="s">
        <v>152</v>
      </c>
      <c r="D63" s="143">
        <v>92.156862745098039</v>
      </c>
      <c r="E63" s="143">
        <v>69.333333333333329</v>
      </c>
      <c r="F63" s="143">
        <v>71.428571428571431</v>
      </c>
      <c r="G63" s="143">
        <v>70.370370370370367</v>
      </c>
      <c r="H63" s="143">
        <v>75.822284469343302</v>
      </c>
    </row>
    <row r="64" spans="1:8" ht="28" hidden="1">
      <c r="A64" s="82">
        <v>35</v>
      </c>
      <c r="B64" s="99" t="s">
        <v>345</v>
      </c>
      <c r="C64" s="98" t="s">
        <v>159</v>
      </c>
      <c r="D64" s="143">
        <v>82.352941176470594</v>
      </c>
      <c r="E64" s="348">
        <v>74.666666666666671</v>
      </c>
      <c r="F64" s="143">
        <v>42.857142857142854</v>
      </c>
      <c r="G64" s="143">
        <v>100</v>
      </c>
      <c r="H64" s="143">
        <v>74.969187675070032</v>
      </c>
    </row>
    <row r="65" spans="1:8" ht="28" hidden="1">
      <c r="A65" s="82">
        <v>58</v>
      </c>
      <c r="B65" s="99" t="s">
        <v>364</v>
      </c>
      <c r="C65" s="96" t="s">
        <v>152</v>
      </c>
      <c r="D65" s="143">
        <v>84.313725490196077</v>
      </c>
      <c r="E65" s="143">
        <v>72</v>
      </c>
      <c r="F65" s="143">
        <v>71.428571428571431</v>
      </c>
      <c r="G65" s="143">
        <v>70.370370370370367</v>
      </c>
      <c r="H65" s="143">
        <v>74.528166822284476</v>
      </c>
    </row>
    <row r="66" spans="1:8" ht="42" hidden="1">
      <c r="A66" s="82">
        <v>39</v>
      </c>
      <c r="B66" s="101" t="s">
        <v>348</v>
      </c>
      <c r="C66" s="98" t="s">
        <v>172</v>
      </c>
      <c r="D66" s="90">
        <v>82.352941176470594</v>
      </c>
      <c r="E66" s="91">
        <v>69.333333333333329</v>
      </c>
      <c r="F66" s="90">
        <v>80.952380952380949</v>
      </c>
      <c r="G66" s="91">
        <v>51.851851851851848</v>
      </c>
      <c r="H66" s="91">
        <v>71.122626828509183</v>
      </c>
    </row>
    <row r="67" spans="1:8" ht="28" hidden="1">
      <c r="A67" s="82">
        <v>25</v>
      </c>
      <c r="B67" s="101" t="s">
        <v>336</v>
      </c>
      <c r="C67" s="98" t="s">
        <v>172</v>
      </c>
      <c r="D67" s="90">
        <v>92.156862745098039</v>
      </c>
      <c r="E67" s="91">
        <v>92</v>
      </c>
      <c r="F67" s="90">
        <v>28.571428571428573</v>
      </c>
      <c r="G67" s="91">
        <v>62.962962962962962</v>
      </c>
      <c r="H67" s="91">
        <v>68.922813569872403</v>
      </c>
    </row>
    <row r="68" spans="1:8" ht="28" hidden="1">
      <c r="A68" s="82">
        <v>32</v>
      </c>
      <c r="B68" s="101" t="s">
        <v>342</v>
      </c>
      <c r="C68" s="98" t="s">
        <v>158</v>
      </c>
      <c r="D68" s="90">
        <v>68.627450980392155</v>
      </c>
      <c r="E68" s="91">
        <v>56</v>
      </c>
      <c r="F68" s="90">
        <v>90.476190476190467</v>
      </c>
      <c r="G68" s="91">
        <v>55.555555555555557</v>
      </c>
      <c r="H68" s="91">
        <v>67.664799253034545</v>
      </c>
    </row>
    <row r="69" spans="1:8">
      <c r="A69" s="84"/>
      <c r="B69" s="110"/>
      <c r="C69" s="93"/>
      <c r="D69" s="94"/>
      <c r="E69" s="108"/>
      <c r="F69" s="94"/>
      <c r="G69" s="108"/>
      <c r="H69" s="108"/>
    </row>
    <row r="70" spans="1:8">
      <c r="D70" s="112"/>
      <c r="E70" s="112"/>
      <c r="F70" s="112"/>
      <c r="G70" s="112"/>
      <c r="H70" s="112"/>
    </row>
    <row r="71" spans="1:8">
      <c r="C71" s="75" t="s">
        <v>232</v>
      </c>
      <c r="D71" s="91">
        <f>AVERAGE(D2:D68)</f>
        <v>90.137547556335889</v>
      </c>
      <c r="E71" s="91">
        <f>AVERAGE(E2:E68)</f>
        <v>84.378109452736311</v>
      </c>
      <c r="F71" s="91">
        <f>AVERAGE(F2:F68)</f>
        <v>85.429992892679437</v>
      </c>
      <c r="G71" s="91">
        <f>AVERAGE(G2:G68)</f>
        <v>85.793255942509674</v>
      </c>
      <c r="H71" s="91">
        <f>AVERAGE(H2:H68)</f>
        <v>86.434726461065338</v>
      </c>
    </row>
    <row r="72" spans="1:8">
      <c r="C72" s="75" t="s">
        <v>233</v>
      </c>
      <c r="D72" s="91">
        <f>MIN(D2:D68)</f>
        <v>68.627450980392155</v>
      </c>
      <c r="E72" s="91">
        <f>MIN(E2:E68)</f>
        <v>56</v>
      </c>
      <c r="F72" s="91">
        <f>MIN(F2:F68)</f>
        <v>28.571428571428573</v>
      </c>
      <c r="G72" s="91">
        <f>MIN(G2:G68)</f>
        <v>51.851851851851848</v>
      </c>
      <c r="H72" s="91">
        <f>MIN(H2:H68)</f>
        <v>67.664799253034545</v>
      </c>
    </row>
    <row r="73" spans="1:8">
      <c r="C73" s="75" t="s">
        <v>234</v>
      </c>
      <c r="D73" s="91">
        <f>MAX(D2:D68)</f>
        <v>100</v>
      </c>
      <c r="E73" s="91">
        <f>MAX(E2:E68)</f>
        <v>100</v>
      </c>
      <c r="F73" s="91">
        <f>MAX(F2:F68)</f>
        <v>100</v>
      </c>
      <c r="G73" s="91">
        <f>MAX(G2:G68)</f>
        <v>100</v>
      </c>
      <c r="H73" s="91">
        <f>MAX(H2:H68)</f>
        <v>99.509803921568633</v>
      </c>
    </row>
    <row r="74" spans="1:8">
      <c r="C74" s="75" t="s">
        <v>242</v>
      </c>
      <c r="D74" s="91">
        <f>STDEV(D2:D68)</f>
        <v>7.5167543551561611</v>
      </c>
      <c r="E74" s="91">
        <f>STDEV(E2:E68)</f>
        <v>8.7179708204889668</v>
      </c>
      <c r="F74" s="91">
        <f>STDEV(F2:F68)</f>
        <v>15.078543237608862</v>
      </c>
      <c r="G74" s="91">
        <f>STDEV(G2:G68)</f>
        <v>14.893129354171537</v>
      </c>
      <c r="H74" s="91">
        <f>STDEV(H2:H68)</f>
        <v>6.8148654335338028</v>
      </c>
    </row>
  </sheetData>
  <autoFilter ref="A1:I68" xr:uid="{00000000-0009-0000-0000-000002000000}">
    <filterColumn colId="2">
      <filters>
        <filter val="SECTUR"/>
      </filters>
    </filterColumn>
    <sortState xmlns:xlrd2="http://schemas.microsoft.com/office/spreadsheetml/2017/richdata2" ref="A2:Q68">
      <sortCondition descending="1" ref="H1:H68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8" tint="-0.499984740745262"/>
  </sheetPr>
  <dimension ref="A2:P98"/>
  <sheetViews>
    <sheetView topLeftCell="A37" zoomScale="75" zoomScaleNormal="75" zoomScalePageLayoutView="75" workbookViewId="0">
      <selection activeCell="N90" sqref="N90"/>
    </sheetView>
  </sheetViews>
  <sheetFormatPr baseColWidth="10" defaultRowHeight="13"/>
  <cols>
    <col min="1" max="1" width="15.83203125" style="92" customWidth="1"/>
    <col min="2" max="2" width="42.6640625" style="92" customWidth="1"/>
    <col min="3" max="6" width="11" style="92" bestFit="1" customWidth="1"/>
    <col min="7" max="7" width="12" style="92" bestFit="1" customWidth="1"/>
    <col min="8" max="11" width="11" style="92" bestFit="1" customWidth="1"/>
    <col min="12" max="12" width="11.1640625" style="92" bestFit="1" customWidth="1"/>
    <col min="13" max="16384" width="10.83203125" style="92"/>
  </cols>
  <sheetData>
    <row r="2" spans="1:15" ht="14" thickBot="1"/>
    <row r="3" spans="1:15" ht="30" customHeight="1">
      <c r="A3" s="734" t="s">
        <v>230</v>
      </c>
      <c r="B3" s="732" t="s">
        <v>229</v>
      </c>
      <c r="C3" s="721" t="s">
        <v>400</v>
      </c>
      <c r="D3" s="721"/>
      <c r="E3" s="721" t="s">
        <v>399</v>
      </c>
      <c r="F3" s="721"/>
      <c r="G3" s="721" t="s">
        <v>397</v>
      </c>
      <c r="H3" s="721"/>
      <c r="I3" s="721" t="s">
        <v>398</v>
      </c>
      <c r="J3" s="721"/>
      <c r="K3" s="722" t="s">
        <v>450</v>
      </c>
      <c r="L3" s="722"/>
      <c r="N3" s="738" t="s">
        <v>422</v>
      </c>
      <c r="O3" s="739"/>
    </row>
    <row r="4" spans="1:15">
      <c r="A4" s="735"/>
      <c r="B4" s="733"/>
      <c r="C4" s="75">
        <v>2019</v>
      </c>
      <c r="D4" s="75">
        <v>2017</v>
      </c>
      <c r="E4" s="75">
        <v>2019</v>
      </c>
      <c r="F4" s="75">
        <v>2017</v>
      </c>
      <c r="G4" s="75">
        <v>2019</v>
      </c>
      <c r="H4" s="75">
        <v>2017</v>
      </c>
      <c r="I4" s="75">
        <v>2019</v>
      </c>
      <c r="J4" s="75">
        <v>2017</v>
      </c>
      <c r="K4" s="75">
        <v>2019</v>
      </c>
      <c r="L4" s="75">
        <v>2017</v>
      </c>
      <c r="N4" s="477"/>
      <c r="O4" s="478"/>
    </row>
    <row r="5" spans="1:15" ht="43" thickBot="1">
      <c r="A5" s="479" t="s">
        <v>153</v>
      </c>
      <c r="B5" s="480" t="s">
        <v>358</v>
      </c>
      <c r="C5" s="481">
        <v>98.039215686274517</v>
      </c>
      <c r="D5" s="481">
        <v>45.098039215686271</v>
      </c>
      <c r="E5" s="482">
        <v>82.666666666666657</v>
      </c>
      <c r="F5" s="482">
        <v>57.333333333333329</v>
      </c>
      <c r="G5" s="481">
        <v>100</v>
      </c>
      <c r="H5" s="481">
        <v>0</v>
      </c>
      <c r="I5" s="482">
        <v>96.296296296296291</v>
      </c>
      <c r="J5" s="482">
        <v>33.333333333333336</v>
      </c>
      <c r="K5" s="482">
        <v>94.250544662309366</v>
      </c>
      <c r="L5" s="483">
        <v>33.941176470588232</v>
      </c>
      <c r="M5" s="92" t="s">
        <v>153</v>
      </c>
      <c r="N5" s="484">
        <f>AVERAGE(C5,E5,G5,I5)</f>
        <v>94.250544662309366</v>
      </c>
      <c r="O5" s="104">
        <f>AVERAGE(D5,F5,H5,J5)</f>
        <v>33.941176470588232</v>
      </c>
    </row>
    <row r="6" spans="1:15" ht="14" thickBot="1">
      <c r="A6" s="485" t="s">
        <v>232</v>
      </c>
      <c r="B6" s="486"/>
      <c r="C6" s="487">
        <f>C5</f>
        <v>98.039215686274517</v>
      </c>
      <c r="D6" s="487">
        <f t="shared" ref="D6:L6" si="0">D5</f>
        <v>45.098039215686271</v>
      </c>
      <c r="E6" s="487">
        <f t="shared" si="0"/>
        <v>82.666666666666657</v>
      </c>
      <c r="F6" s="487">
        <f t="shared" si="0"/>
        <v>57.333333333333329</v>
      </c>
      <c r="G6" s="487">
        <f t="shared" si="0"/>
        <v>100</v>
      </c>
      <c r="H6" s="487">
        <f t="shared" si="0"/>
        <v>0</v>
      </c>
      <c r="I6" s="487">
        <f t="shared" si="0"/>
        <v>96.296296296296291</v>
      </c>
      <c r="J6" s="487">
        <f t="shared" si="0"/>
        <v>33.333333333333336</v>
      </c>
      <c r="K6" s="487">
        <f t="shared" si="0"/>
        <v>94.250544662309366</v>
      </c>
      <c r="L6" s="487">
        <f t="shared" si="0"/>
        <v>33.941176470588232</v>
      </c>
      <c r="N6" s="477"/>
      <c r="O6" s="478"/>
    </row>
    <row r="7" spans="1:15" ht="14" thickBot="1">
      <c r="A7" s="488" t="s">
        <v>427</v>
      </c>
      <c r="B7" s="489"/>
      <c r="C7" s="489"/>
      <c r="D7" s="490">
        <f>C6/D6-1</f>
        <v>1.1739130434782612</v>
      </c>
      <c r="E7" s="491"/>
      <c r="F7" s="490">
        <f t="shared" ref="F7:L7" si="1">E6/F6-1</f>
        <v>0.44186046511627897</v>
      </c>
      <c r="G7" s="491"/>
      <c r="H7" s="490"/>
      <c r="I7" s="491"/>
      <c r="J7" s="490">
        <f t="shared" si="1"/>
        <v>1.8888888888888884</v>
      </c>
      <c r="K7" s="491"/>
      <c r="L7" s="490">
        <f t="shared" si="1"/>
        <v>1.7768791321650941</v>
      </c>
      <c r="N7" s="477"/>
      <c r="O7" s="478"/>
    </row>
    <row r="8" spans="1:15" ht="14" thickBot="1">
      <c r="N8" s="477"/>
      <c r="O8" s="478"/>
    </row>
    <row r="9" spans="1:15">
      <c r="A9" s="734" t="s">
        <v>230</v>
      </c>
      <c r="B9" s="721" t="s">
        <v>229</v>
      </c>
      <c r="C9" s="721" t="s">
        <v>400</v>
      </c>
      <c r="D9" s="721"/>
      <c r="E9" s="721" t="s">
        <v>399</v>
      </c>
      <c r="F9" s="721"/>
      <c r="G9" s="721" t="s">
        <v>397</v>
      </c>
      <c r="H9" s="721"/>
      <c r="I9" s="721" t="s">
        <v>398</v>
      </c>
      <c r="J9" s="721"/>
      <c r="K9" s="722" t="s">
        <v>450</v>
      </c>
      <c r="L9" s="722"/>
      <c r="N9" s="477"/>
      <c r="O9" s="478"/>
    </row>
    <row r="10" spans="1:15">
      <c r="A10" s="735"/>
      <c r="B10" s="736"/>
      <c r="C10" s="75">
        <v>2019</v>
      </c>
      <c r="D10" s="75">
        <v>2017</v>
      </c>
      <c r="E10" s="75">
        <v>2019</v>
      </c>
      <c r="F10" s="75">
        <v>2017</v>
      </c>
      <c r="G10" s="75">
        <v>2019</v>
      </c>
      <c r="H10" s="75">
        <v>2017</v>
      </c>
      <c r="I10" s="75">
        <v>2019</v>
      </c>
      <c r="J10" s="75">
        <v>2017</v>
      </c>
      <c r="K10" s="75">
        <v>2019</v>
      </c>
      <c r="L10" s="75">
        <v>2017</v>
      </c>
      <c r="N10" s="477"/>
      <c r="O10" s="478"/>
    </row>
    <row r="11" spans="1:15" ht="14">
      <c r="A11" s="492" t="s">
        <v>156</v>
      </c>
      <c r="B11" s="101" t="s">
        <v>176</v>
      </c>
      <c r="C11" s="493">
        <v>98.039215686274517</v>
      </c>
      <c r="D11" s="90">
        <v>90.196078431372541</v>
      </c>
      <c r="E11" s="494">
        <v>100</v>
      </c>
      <c r="F11" s="391">
        <v>86.666666666666657</v>
      </c>
      <c r="G11" s="493">
        <v>100</v>
      </c>
      <c r="H11" s="90">
        <v>90.476190476190467</v>
      </c>
      <c r="I11" s="494">
        <v>100</v>
      </c>
      <c r="J11" s="391">
        <v>92.592592592592581</v>
      </c>
      <c r="K11" s="494">
        <v>99.509803921568633</v>
      </c>
      <c r="L11" s="113">
        <v>89.982882041705551</v>
      </c>
      <c r="M11" s="92" t="s">
        <v>156</v>
      </c>
      <c r="N11" s="484">
        <f t="shared" ref="N11:O13" si="2">AVERAGE(C11,E11,G11,I11)</f>
        <v>99.509803921568633</v>
      </c>
      <c r="O11" s="104">
        <f t="shared" si="2"/>
        <v>89.982882041705551</v>
      </c>
    </row>
    <row r="12" spans="1:15" ht="14">
      <c r="A12" s="492" t="s">
        <v>156</v>
      </c>
      <c r="B12" s="101" t="s">
        <v>155</v>
      </c>
      <c r="C12" s="493">
        <v>98.039215686274517</v>
      </c>
      <c r="D12" s="90">
        <v>90.196078431372541</v>
      </c>
      <c r="E12" s="494">
        <v>98.666666666666657</v>
      </c>
      <c r="F12" s="391">
        <v>89.333333333333314</v>
      </c>
      <c r="G12" s="493">
        <v>100</v>
      </c>
      <c r="H12" s="90">
        <v>85.714285714285708</v>
      </c>
      <c r="I12" s="494">
        <v>100</v>
      </c>
      <c r="J12" s="391">
        <v>100</v>
      </c>
      <c r="K12" s="494">
        <v>99.17647058823529</v>
      </c>
      <c r="L12" s="113">
        <v>91.310924369747895</v>
      </c>
      <c r="N12" s="484">
        <f t="shared" si="2"/>
        <v>99.17647058823529</v>
      </c>
      <c r="O12" s="104">
        <f t="shared" si="2"/>
        <v>91.310924369747895</v>
      </c>
    </row>
    <row r="13" spans="1:15" ht="15" thickBot="1">
      <c r="A13" s="495" t="s">
        <v>156</v>
      </c>
      <c r="B13" s="496" t="s">
        <v>171</v>
      </c>
      <c r="C13" s="497">
        <v>98.039215686274517</v>
      </c>
      <c r="D13" s="498">
        <v>84.313725490196077</v>
      </c>
      <c r="E13" s="499">
        <v>88</v>
      </c>
      <c r="F13" s="500">
        <v>82.666666666666657</v>
      </c>
      <c r="G13" s="497">
        <v>100</v>
      </c>
      <c r="H13" s="498">
        <v>85.714285714285708</v>
      </c>
      <c r="I13" s="499">
        <v>100</v>
      </c>
      <c r="J13" s="500">
        <v>92.592592592592581</v>
      </c>
      <c r="K13" s="499">
        <v>96.509803921568633</v>
      </c>
      <c r="L13" s="501">
        <v>86.321817615935259</v>
      </c>
      <c r="N13" s="484">
        <f t="shared" si="2"/>
        <v>96.509803921568633</v>
      </c>
      <c r="O13" s="104">
        <f t="shared" si="2"/>
        <v>86.321817615935259</v>
      </c>
    </row>
    <row r="14" spans="1:15" ht="14" thickBot="1">
      <c r="A14" s="485" t="s">
        <v>232</v>
      </c>
      <c r="B14" s="486"/>
      <c r="C14" s="487">
        <f>AVERAGE(C11:C13)</f>
        <v>98.039215686274517</v>
      </c>
      <c r="D14" s="487">
        <f t="shared" ref="D14:L14" si="3">AVERAGE(D11:D13)</f>
        <v>88.235294117647058</v>
      </c>
      <c r="E14" s="487">
        <f t="shared" si="3"/>
        <v>95.555555555555543</v>
      </c>
      <c r="F14" s="487">
        <f t="shared" si="3"/>
        <v>86.222222222222214</v>
      </c>
      <c r="G14" s="487">
        <f t="shared" si="3"/>
        <v>100</v>
      </c>
      <c r="H14" s="487">
        <f t="shared" si="3"/>
        <v>87.30158730158729</v>
      </c>
      <c r="I14" s="487">
        <f t="shared" si="3"/>
        <v>100</v>
      </c>
      <c r="J14" s="487">
        <f t="shared" si="3"/>
        <v>95.061728395061721</v>
      </c>
      <c r="K14" s="487">
        <f t="shared" si="3"/>
        <v>98.398692810457518</v>
      </c>
      <c r="L14" s="487">
        <f t="shared" si="3"/>
        <v>89.205208009129549</v>
      </c>
      <c r="N14" s="484">
        <f>AVERAGE(N11:N13)</f>
        <v>98.398692810457518</v>
      </c>
      <c r="O14" s="104">
        <f>AVERAGE(O11:O13)</f>
        <v>89.205208009129549</v>
      </c>
    </row>
    <row r="15" spans="1:15" ht="14" thickBot="1">
      <c r="A15" s="488" t="s">
        <v>427</v>
      </c>
      <c r="B15" s="489"/>
      <c r="C15" s="489"/>
      <c r="D15" s="490">
        <f>C14/D14-1</f>
        <v>0.11111111111111116</v>
      </c>
      <c r="E15" s="491"/>
      <c r="F15" s="490">
        <f>E14/F14-1</f>
        <v>0.10824742268041243</v>
      </c>
      <c r="G15" s="491"/>
      <c r="H15" s="490">
        <f>G14/H14-1</f>
        <v>0.1454545454545455</v>
      </c>
      <c r="I15" s="491"/>
      <c r="J15" s="490">
        <f>I14/J14-1</f>
        <v>5.1948051948051965E-2</v>
      </c>
      <c r="K15" s="491"/>
      <c r="L15" s="490">
        <f>K14/L14-1</f>
        <v>0.10305995587597394</v>
      </c>
      <c r="N15" s="477"/>
      <c r="O15" s="478"/>
    </row>
    <row r="16" spans="1:15" ht="14" thickBot="1">
      <c r="N16" s="477"/>
      <c r="O16" s="478"/>
    </row>
    <row r="17" spans="1:15">
      <c r="A17" s="734" t="s">
        <v>230</v>
      </c>
      <c r="B17" s="721" t="s">
        <v>229</v>
      </c>
      <c r="C17" s="721" t="s">
        <v>400</v>
      </c>
      <c r="D17" s="721"/>
      <c r="E17" s="721" t="s">
        <v>399</v>
      </c>
      <c r="F17" s="721"/>
      <c r="G17" s="721" t="s">
        <v>397</v>
      </c>
      <c r="H17" s="721"/>
      <c r="I17" s="721" t="s">
        <v>398</v>
      </c>
      <c r="J17" s="721"/>
      <c r="K17" s="722" t="s">
        <v>450</v>
      </c>
      <c r="L17" s="722"/>
      <c r="N17" s="477"/>
      <c r="O17" s="478"/>
    </row>
    <row r="18" spans="1:15">
      <c r="A18" s="735"/>
      <c r="B18" s="736"/>
      <c r="C18" s="75">
        <v>2019</v>
      </c>
      <c r="D18" s="75">
        <v>2017</v>
      </c>
      <c r="E18" s="75">
        <v>2019</v>
      </c>
      <c r="F18" s="75">
        <v>2017</v>
      </c>
      <c r="G18" s="75">
        <v>2019</v>
      </c>
      <c r="H18" s="75">
        <v>2017</v>
      </c>
      <c r="I18" s="75">
        <v>2019</v>
      </c>
      <c r="J18" s="75">
        <v>2017</v>
      </c>
      <c r="K18" s="75">
        <v>2019</v>
      </c>
      <c r="L18" s="75">
        <v>2017</v>
      </c>
      <c r="N18" s="477"/>
      <c r="O18" s="478"/>
    </row>
    <row r="19" spans="1:15" ht="14">
      <c r="A19" s="502" t="s">
        <v>159</v>
      </c>
      <c r="B19" s="97" t="s">
        <v>160</v>
      </c>
      <c r="C19" s="493">
        <v>82.352941176470594</v>
      </c>
      <c r="D19" s="90">
        <v>82.352941176470594</v>
      </c>
      <c r="E19" s="493">
        <v>77.333333333333329</v>
      </c>
      <c r="F19" s="503">
        <v>74.666666667999991</v>
      </c>
      <c r="G19" s="493">
        <v>52.380952380952372</v>
      </c>
      <c r="H19" s="90">
        <v>100</v>
      </c>
      <c r="I19" s="493">
        <v>100</v>
      </c>
      <c r="J19" s="503">
        <v>66.666666659259263</v>
      </c>
      <c r="K19" s="493">
        <v>78.016806722689097</v>
      </c>
      <c r="L19" s="113">
        <v>80.921568625932451</v>
      </c>
      <c r="M19" s="92" t="s">
        <v>159</v>
      </c>
      <c r="N19" s="484">
        <f t="shared" ref="N19:O24" si="4">AVERAGE(C19,E19,G19,I19)</f>
        <v>78.016806722689068</v>
      </c>
      <c r="O19" s="104">
        <f t="shared" si="4"/>
        <v>80.921568625932451</v>
      </c>
    </row>
    <row r="20" spans="1:15" ht="14">
      <c r="A20" s="502" t="s">
        <v>159</v>
      </c>
      <c r="B20" s="97" t="s">
        <v>161</v>
      </c>
      <c r="C20" s="493">
        <v>82.352941176470594</v>
      </c>
      <c r="D20" s="90">
        <v>88.235294117647058</v>
      </c>
      <c r="E20" s="90">
        <v>74.666666666666671</v>
      </c>
      <c r="F20" s="503">
        <v>74.666666666666657</v>
      </c>
      <c r="G20" s="493">
        <v>42.857142857142854</v>
      </c>
      <c r="H20" s="90">
        <v>100</v>
      </c>
      <c r="I20" s="493">
        <v>100</v>
      </c>
      <c r="J20" s="503">
        <v>77.777777777777771</v>
      </c>
      <c r="K20" s="90">
        <v>74.969187675070032</v>
      </c>
      <c r="L20" s="113">
        <v>85.169934640522868</v>
      </c>
      <c r="N20" s="484">
        <f t="shared" si="4"/>
        <v>74.969187675070032</v>
      </c>
      <c r="O20" s="104">
        <f t="shared" si="4"/>
        <v>85.169934640522868</v>
      </c>
    </row>
    <row r="21" spans="1:15" ht="14">
      <c r="A21" s="502" t="s">
        <v>159</v>
      </c>
      <c r="B21" s="99" t="s">
        <v>186</v>
      </c>
      <c r="C21" s="493">
        <v>82.352941176470594</v>
      </c>
      <c r="D21" s="90">
        <v>82.352941176470594</v>
      </c>
      <c r="E21" s="493">
        <v>77.333333333333329</v>
      </c>
      <c r="F21" s="503">
        <v>77.333333333333329</v>
      </c>
      <c r="G21" s="493">
        <v>57.142857142857146</v>
      </c>
      <c r="H21" s="90">
        <v>100</v>
      </c>
      <c r="I21" s="493">
        <v>100</v>
      </c>
      <c r="J21" s="503">
        <v>77.777777777777771</v>
      </c>
      <c r="K21" s="493">
        <v>79.207282913165272</v>
      </c>
      <c r="L21" s="113">
        <v>84.366013071895424</v>
      </c>
      <c r="N21" s="484">
        <f t="shared" si="4"/>
        <v>79.207282913165272</v>
      </c>
      <c r="O21" s="104">
        <f t="shared" si="4"/>
        <v>84.366013071895424</v>
      </c>
    </row>
    <row r="22" spans="1:15" ht="14">
      <c r="A22" s="502" t="s">
        <v>159</v>
      </c>
      <c r="B22" s="99" t="s">
        <v>190</v>
      </c>
      <c r="C22" s="493">
        <v>82.352941176470594</v>
      </c>
      <c r="D22" s="90">
        <v>82.352941176470594</v>
      </c>
      <c r="E22" s="494">
        <v>81.333333333333329</v>
      </c>
      <c r="F22" s="391">
        <v>77.333333333333329</v>
      </c>
      <c r="G22" s="493">
        <v>57.142857142857146</v>
      </c>
      <c r="H22" s="90">
        <v>100</v>
      </c>
      <c r="I22" s="494">
        <v>100</v>
      </c>
      <c r="J22" s="391">
        <v>77.777777777777771</v>
      </c>
      <c r="K22" s="494">
        <v>80.207282913165272</v>
      </c>
      <c r="L22" s="113">
        <v>84.366013071895424</v>
      </c>
      <c r="N22" s="484">
        <f t="shared" si="4"/>
        <v>80.207282913165272</v>
      </c>
      <c r="O22" s="104">
        <f t="shared" si="4"/>
        <v>84.366013071895424</v>
      </c>
    </row>
    <row r="23" spans="1:15" ht="14">
      <c r="A23" s="502" t="s">
        <v>159</v>
      </c>
      <c r="B23" s="99" t="s">
        <v>187</v>
      </c>
      <c r="C23" s="493">
        <v>82.352941176470594</v>
      </c>
      <c r="D23" s="90">
        <v>82.352941176470594</v>
      </c>
      <c r="E23" s="494">
        <v>86.666666666666686</v>
      </c>
      <c r="F23" s="391">
        <v>76.000000004</v>
      </c>
      <c r="G23" s="493">
        <v>71.428571428571431</v>
      </c>
      <c r="H23" s="90">
        <v>100</v>
      </c>
      <c r="I23" s="494">
        <v>100</v>
      </c>
      <c r="J23" s="391">
        <v>77.777777774074082</v>
      </c>
      <c r="K23" s="494">
        <v>85.112044817927185</v>
      </c>
      <c r="L23" s="113">
        <v>84.032679738636162</v>
      </c>
      <c r="N23" s="484">
        <f t="shared" si="4"/>
        <v>85.112044817927185</v>
      </c>
      <c r="O23" s="104">
        <f t="shared" si="4"/>
        <v>84.032679738636162</v>
      </c>
    </row>
    <row r="24" spans="1:15" ht="43" thickBot="1">
      <c r="A24" s="504" t="s">
        <v>159</v>
      </c>
      <c r="B24" s="505" t="s">
        <v>188</v>
      </c>
      <c r="C24" s="497">
        <v>82.352941176470594</v>
      </c>
      <c r="D24" s="498">
        <v>94.117647058823536</v>
      </c>
      <c r="E24" s="499">
        <v>82.666666666666686</v>
      </c>
      <c r="F24" s="500">
        <v>81.333333333333329</v>
      </c>
      <c r="G24" s="497">
        <v>71.428571428571431</v>
      </c>
      <c r="H24" s="498">
        <v>100</v>
      </c>
      <c r="I24" s="499">
        <v>100</v>
      </c>
      <c r="J24" s="500">
        <v>77.777777777777771</v>
      </c>
      <c r="K24" s="499">
        <v>84.112044817927185</v>
      </c>
      <c r="L24" s="501">
        <v>88.307189542483655</v>
      </c>
      <c r="N24" s="484">
        <f t="shared" si="4"/>
        <v>84.112044817927185</v>
      </c>
      <c r="O24" s="104">
        <f t="shared" si="4"/>
        <v>88.307189542483655</v>
      </c>
    </row>
    <row r="25" spans="1:15" ht="14" thickBot="1">
      <c r="A25" s="485" t="s">
        <v>232</v>
      </c>
      <c r="B25" s="486"/>
      <c r="C25" s="487">
        <f>AVERAGE(C19:C24)</f>
        <v>82.352941176470594</v>
      </c>
      <c r="D25" s="487">
        <f t="shared" ref="D25:L25" si="5">AVERAGE(D19:D24)</f>
        <v>85.294117647058826</v>
      </c>
      <c r="E25" s="487">
        <f t="shared" si="5"/>
        <v>80</v>
      </c>
      <c r="F25" s="487">
        <f t="shared" si="5"/>
        <v>76.88888888977776</v>
      </c>
      <c r="G25" s="487">
        <f>AVERAGE(G19:G24)</f>
        <v>58.730158730158735</v>
      </c>
      <c r="H25" s="487">
        <f t="shared" si="5"/>
        <v>100</v>
      </c>
      <c r="I25" s="487">
        <f t="shared" si="5"/>
        <v>100</v>
      </c>
      <c r="J25" s="487">
        <f t="shared" si="5"/>
        <v>75.925925924074065</v>
      </c>
      <c r="K25" s="487">
        <f t="shared" si="5"/>
        <v>80.270774976657336</v>
      </c>
      <c r="L25" s="487">
        <f t="shared" si="5"/>
        <v>84.527233115227659</v>
      </c>
      <c r="N25" s="484">
        <f>AVERAGE(N19:N24)</f>
        <v>80.270774976657336</v>
      </c>
      <c r="O25" s="104">
        <f>AVERAGE(O19:O24)</f>
        <v>84.527233115227659</v>
      </c>
    </row>
    <row r="26" spans="1:15" ht="14" thickBot="1">
      <c r="A26" s="488" t="s">
        <v>427</v>
      </c>
      <c r="B26" s="506"/>
      <c r="C26" s="489"/>
      <c r="D26" s="490">
        <f>C25/D25-1</f>
        <v>-3.4482758620689613E-2</v>
      </c>
      <c r="E26" s="491"/>
      <c r="F26" s="490">
        <f>E25/F25-1</f>
        <v>4.0462427733636508E-2</v>
      </c>
      <c r="G26" s="491"/>
      <c r="H26" s="490">
        <f>G25/H25-1</f>
        <v>-0.41269841269841268</v>
      </c>
      <c r="I26" s="491"/>
      <c r="J26" s="490">
        <f>I25/J25-1</f>
        <v>0.31707317076383124</v>
      </c>
      <c r="K26" s="491"/>
      <c r="L26" s="534">
        <f>K25/L25-1</f>
        <v>-5.0356056642335778E-2</v>
      </c>
      <c r="N26" s="484"/>
      <c r="O26" s="104"/>
    </row>
    <row r="27" spans="1:15" ht="14" thickBot="1">
      <c r="N27" s="477"/>
      <c r="O27" s="478"/>
    </row>
    <row r="28" spans="1:15">
      <c r="A28" s="736" t="s">
        <v>230</v>
      </c>
      <c r="B28" s="736" t="s">
        <v>229</v>
      </c>
      <c r="C28" s="736" t="s">
        <v>400</v>
      </c>
      <c r="D28" s="736"/>
      <c r="E28" s="736" t="s">
        <v>399</v>
      </c>
      <c r="F28" s="736"/>
      <c r="G28" s="736" t="s">
        <v>397</v>
      </c>
      <c r="H28" s="736"/>
      <c r="I28" s="736" t="s">
        <v>398</v>
      </c>
      <c r="J28" s="736"/>
      <c r="K28" s="722" t="s">
        <v>450</v>
      </c>
      <c r="L28" s="722"/>
      <c r="N28" s="477"/>
      <c r="O28" s="478"/>
    </row>
    <row r="29" spans="1:15">
      <c r="A29" s="736"/>
      <c r="B29" s="736"/>
      <c r="C29" s="75">
        <v>2019</v>
      </c>
      <c r="D29" s="75">
        <v>2017</v>
      </c>
      <c r="E29" s="75">
        <v>2019</v>
      </c>
      <c r="F29" s="75">
        <v>2017</v>
      </c>
      <c r="G29" s="75">
        <v>2019</v>
      </c>
      <c r="H29" s="75">
        <v>2017</v>
      </c>
      <c r="I29" s="75">
        <v>2019</v>
      </c>
      <c r="J29" s="75">
        <v>2017</v>
      </c>
      <c r="K29" s="75">
        <v>2019</v>
      </c>
      <c r="L29" s="75">
        <v>2017</v>
      </c>
      <c r="N29" s="477"/>
      <c r="O29" s="478"/>
    </row>
    <row r="30" spans="1:15" ht="15" thickBot="1">
      <c r="A30" s="109" t="s">
        <v>164</v>
      </c>
      <c r="B30" s="101" t="s">
        <v>163</v>
      </c>
      <c r="C30" s="493">
        <v>94.117647058823536</v>
      </c>
      <c r="D30" s="90">
        <v>88.235294117647058</v>
      </c>
      <c r="E30" s="494">
        <v>92</v>
      </c>
      <c r="F30" s="391">
        <v>92</v>
      </c>
      <c r="G30" s="493">
        <v>100</v>
      </c>
      <c r="H30" s="90">
        <v>85.714285714285708</v>
      </c>
      <c r="I30" s="494">
        <v>70.370370370370367</v>
      </c>
      <c r="J30" s="391">
        <v>62.962962962962962</v>
      </c>
      <c r="K30" s="494">
        <v>89.122004357298479</v>
      </c>
      <c r="L30" s="113">
        <v>82.228135698723946</v>
      </c>
      <c r="M30" s="92" t="s">
        <v>164</v>
      </c>
      <c r="N30" s="484">
        <f>AVERAGE(C30,E30,G30,I30)</f>
        <v>89.122004357298479</v>
      </c>
      <c r="O30" s="104">
        <f>AVERAGE(D30,F30,H30,J30)</f>
        <v>82.228135698723946</v>
      </c>
    </row>
    <row r="31" spans="1:15" ht="14" thickBot="1">
      <c r="A31" s="485" t="s">
        <v>232</v>
      </c>
      <c r="B31" s="486"/>
      <c r="C31" s="487">
        <f t="shared" ref="C31:L31" si="6">C30</f>
        <v>94.117647058823536</v>
      </c>
      <c r="D31" s="487">
        <f t="shared" si="6"/>
        <v>88.235294117647058</v>
      </c>
      <c r="E31" s="487">
        <f t="shared" si="6"/>
        <v>92</v>
      </c>
      <c r="F31" s="487">
        <f t="shared" si="6"/>
        <v>92</v>
      </c>
      <c r="G31" s="487">
        <f t="shared" si="6"/>
        <v>100</v>
      </c>
      <c r="H31" s="487">
        <f t="shared" si="6"/>
        <v>85.714285714285708</v>
      </c>
      <c r="I31" s="487">
        <f t="shared" si="6"/>
        <v>70.370370370370367</v>
      </c>
      <c r="J31" s="487">
        <f t="shared" si="6"/>
        <v>62.962962962962962</v>
      </c>
      <c r="K31" s="487">
        <f t="shared" si="6"/>
        <v>89.122004357298479</v>
      </c>
      <c r="L31" s="487">
        <f t="shared" si="6"/>
        <v>82.228135698723946</v>
      </c>
      <c r="N31" s="477"/>
      <c r="O31" s="478"/>
    </row>
    <row r="32" spans="1:15" ht="14" thickBot="1">
      <c r="A32" s="488" t="s">
        <v>427</v>
      </c>
      <c r="B32" s="489"/>
      <c r="C32" s="489"/>
      <c r="D32" s="490">
        <f>C31/D31-1</f>
        <v>6.6666666666666652E-2</v>
      </c>
      <c r="E32" s="491"/>
      <c r="F32" s="490">
        <f>E31/F31-1</f>
        <v>0</v>
      </c>
      <c r="G32" s="491"/>
      <c r="H32" s="490">
        <f>G31/H31-1</f>
        <v>0.16666666666666674</v>
      </c>
      <c r="I32" s="491"/>
      <c r="J32" s="490">
        <f>I31/J31-1</f>
        <v>0.11764705882352944</v>
      </c>
      <c r="K32" s="491"/>
      <c r="L32" s="490">
        <f>K31/L31-1</f>
        <v>8.3838318842993198E-2</v>
      </c>
      <c r="N32" s="477"/>
      <c r="O32" s="478"/>
    </row>
    <row r="33" spans="1:15" ht="14" thickBot="1">
      <c r="N33" s="477"/>
      <c r="O33" s="478"/>
    </row>
    <row r="34" spans="1:15">
      <c r="A34" s="734" t="s">
        <v>230</v>
      </c>
      <c r="B34" s="721" t="s">
        <v>229</v>
      </c>
      <c r="C34" s="721" t="s">
        <v>400</v>
      </c>
      <c r="D34" s="721"/>
      <c r="E34" s="721" t="s">
        <v>399</v>
      </c>
      <c r="F34" s="721"/>
      <c r="G34" s="721" t="s">
        <v>397</v>
      </c>
      <c r="H34" s="721"/>
      <c r="I34" s="721" t="s">
        <v>398</v>
      </c>
      <c r="J34" s="721"/>
      <c r="K34" s="722" t="s">
        <v>450</v>
      </c>
      <c r="L34" s="722"/>
      <c r="N34" s="477"/>
      <c r="O34" s="478"/>
    </row>
    <row r="35" spans="1:15">
      <c r="A35" s="735"/>
      <c r="B35" s="736"/>
      <c r="C35" s="75">
        <v>2019</v>
      </c>
      <c r="D35" s="75">
        <v>2017</v>
      </c>
      <c r="E35" s="75">
        <v>2019</v>
      </c>
      <c r="F35" s="75">
        <v>2017</v>
      </c>
      <c r="G35" s="75">
        <v>2019</v>
      </c>
      <c r="H35" s="75">
        <v>2017</v>
      </c>
      <c r="I35" s="75">
        <v>2019</v>
      </c>
      <c r="J35" s="75">
        <v>2017</v>
      </c>
      <c r="K35" s="75">
        <v>2019</v>
      </c>
      <c r="L35" s="75">
        <v>2017</v>
      </c>
      <c r="N35" s="477"/>
      <c r="O35" s="478"/>
    </row>
    <row r="36" spans="1:15" ht="14">
      <c r="A36" s="507" t="s">
        <v>318</v>
      </c>
      <c r="B36" s="101" t="s">
        <v>330</v>
      </c>
      <c r="C36" s="493">
        <v>98.039215686274517</v>
      </c>
      <c r="D36" s="493">
        <v>90.196078431372541</v>
      </c>
      <c r="E36" s="494">
        <v>86.666666666666657</v>
      </c>
      <c r="F36" s="508">
        <v>96</v>
      </c>
      <c r="G36" s="493">
        <v>80.952380952380949</v>
      </c>
      <c r="H36" s="493">
        <v>100</v>
      </c>
      <c r="I36" s="494">
        <v>70.370370370370367</v>
      </c>
      <c r="J36" s="508">
        <v>77.777777777777771</v>
      </c>
      <c r="K36" s="494">
        <v>84.007158418923126</v>
      </c>
      <c r="L36" s="509">
        <v>90.993464052287607</v>
      </c>
      <c r="M36" s="92" t="s">
        <v>318</v>
      </c>
      <c r="N36" s="484">
        <f t="shared" ref="N36:N44" si="7">AVERAGE(C36,E36,G36,I36)</f>
        <v>84.007158418923126</v>
      </c>
      <c r="O36" s="104">
        <f t="shared" ref="O36:O44" si="8">AVERAGE(D36,F36,H36,J36)</f>
        <v>90.993464052287578</v>
      </c>
    </row>
    <row r="37" spans="1:15" ht="14">
      <c r="A37" s="510" t="s">
        <v>318</v>
      </c>
      <c r="B37" s="105" t="s">
        <v>369</v>
      </c>
      <c r="C37" s="493">
        <v>94.117647058823536</v>
      </c>
      <c r="D37" s="493">
        <v>90.196078431372541</v>
      </c>
      <c r="E37" s="494">
        <v>92</v>
      </c>
      <c r="F37" s="508">
        <v>98.666666666666657</v>
      </c>
      <c r="G37" s="493">
        <v>90.476190476190467</v>
      </c>
      <c r="H37" s="493">
        <v>100</v>
      </c>
      <c r="I37" s="494">
        <v>70.370370370370367</v>
      </c>
      <c r="J37" s="508">
        <v>77.777777777777771</v>
      </c>
      <c r="K37" s="494">
        <v>86.7410519763461</v>
      </c>
      <c r="L37" s="509">
        <v>91.66013071895425</v>
      </c>
      <c r="N37" s="484">
        <f t="shared" si="7"/>
        <v>86.7410519763461</v>
      </c>
      <c r="O37" s="104">
        <f t="shared" si="8"/>
        <v>91.66013071895425</v>
      </c>
    </row>
    <row r="38" spans="1:15" ht="14">
      <c r="A38" s="507" t="s">
        <v>318</v>
      </c>
      <c r="B38" s="97" t="s">
        <v>272</v>
      </c>
      <c r="C38" s="493">
        <v>88.235294117647058</v>
      </c>
      <c r="D38" s="493">
        <v>84.313725490196092</v>
      </c>
      <c r="E38" s="90">
        <v>86.666666666666657</v>
      </c>
      <c r="F38" s="532">
        <v>86.666666666666686</v>
      </c>
      <c r="G38" s="493">
        <v>80.952380952380949</v>
      </c>
      <c r="H38" s="493">
        <v>95.238095238095227</v>
      </c>
      <c r="I38" s="493">
        <v>92.592592592592581</v>
      </c>
      <c r="J38" s="532">
        <v>96.296296296296305</v>
      </c>
      <c r="K38" s="533">
        <v>87.11</v>
      </c>
      <c r="L38" s="509">
        <v>90.628695922813577</v>
      </c>
      <c r="N38" s="484">
        <f t="shared" si="7"/>
        <v>87.111733582321818</v>
      </c>
      <c r="O38" s="104">
        <f t="shared" si="8"/>
        <v>90.628695922813577</v>
      </c>
    </row>
    <row r="39" spans="1:15" ht="14">
      <c r="A39" s="510" t="s">
        <v>318</v>
      </c>
      <c r="B39" s="88" t="s">
        <v>291</v>
      </c>
      <c r="C39" s="493">
        <v>100</v>
      </c>
      <c r="D39" s="493">
        <v>92.156862745098039</v>
      </c>
      <c r="E39" s="493">
        <v>89.333333333333314</v>
      </c>
      <c r="F39" s="532">
        <v>86.666666666666686</v>
      </c>
      <c r="G39" s="493">
        <v>90.476190476190467</v>
      </c>
      <c r="H39" s="493">
        <v>90.476190476190467</v>
      </c>
      <c r="I39" s="493">
        <v>92.592592592592581</v>
      </c>
      <c r="J39" s="532">
        <v>100</v>
      </c>
      <c r="K39" s="493">
        <v>93.100529100529087</v>
      </c>
      <c r="L39" s="509">
        <v>92.324929971988794</v>
      </c>
      <c r="N39" s="484">
        <f t="shared" si="7"/>
        <v>93.100529100529087</v>
      </c>
      <c r="O39" s="104">
        <f t="shared" si="8"/>
        <v>92.324929971988794</v>
      </c>
    </row>
    <row r="40" spans="1:15" ht="14">
      <c r="A40" s="507" t="s">
        <v>318</v>
      </c>
      <c r="B40" s="97" t="s">
        <v>290</v>
      </c>
      <c r="C40" s="493">
        <v>94.117647058823536</v>
      </c>
      <c r="D40" s="493">
        <v>88.235294117647058</v>
      </c>
      <c r="E40" s="493">
        <v>83.999999999999986</v>
      </c>
      <c r="F40" s="532">
        <v>90.666666666666686</v>
      </c>
      <c r="G40" s="493">
        <v>80.952380952380949</v>
      </c>
      <c r="H40" s="493">
        <v>90.476190476190482</v>
      </c>
      <c r="I40" s="493">
        <v>70.370370370370367</v>
      </c>
      <c r="J40" s="532">
        <v>59.259259259259267</v>
      </c>
      <c r="K40" s="493">
        <v>82.36009959539372</v>
      </c>
      <c r="L40" s="509">
        <v>82.159352629940884</v>
      </c>
      <c r="N40" s="484">
        <f t="shared" si="7"/>
        <v>82.36009959539372</v>
      </c>
      <c r="O40" s="104">
        <f t="shared" si="8"/>
        <v>82.159352629940884</v>
      </c>
    </row>
    <row r="41" spans="1:15" ht="28">
      <c r="A41" s="510" t="s">
        <v>318</v>
      </c>
      <c r="B41" s="88" t="s">
        <v>370</v>
      </c>
      <c r="C41" s="493">
        <v>100</v>
      </c>
      <c r="D41" s="493">
        <v>86.274509803921575</v>
      </c>
      <c r="E41" s="493">
        <v>90.666666666666657</v>
      </c>
      <c r="F41" s="532">
        <v>93.333333333333314</v>
      </c>
      <c r="G41" s="493">
        <v>90.476190476190467</v>
      </c>
      <c r="H41" s="493">
        <v>90.476190476190467</v>
      </c>
      <c r="I41" s="493">
        <v>70.370370370370367</v>
      </c>
      <c r="J41" s="532">
        <v>74.074074074074076</v>
      </c>
      <c r="K41" s="493">
        <v>87.878306878306873</v>
      </c>
      <c r="L41" s="509">
        <v>86.039526921879855</v>
      </c>
      <c r="N41" s="484">
        <f t="shared" si="7"/>
        <v>87.878306878306873</v>
      </c>
      <c r="O41" s="104">
        <f t="shared" si="8"/>
        <v>86.039526921879855</v>
      </c>
    </row>
    <row r="42" spans="1:15" ht="28">
      <c r="A42" s="510" t="s">
        <v>318</v>
      </c>
      <c r="B42" s="88" t="s">
        <v>372</v>
      </c>
      <c r="C42" s="493">
        <v>92.156862745098024</v>
      </c>
      <c r="D42" s="493">
        <v>80.392156862745082</v>
      </c>
      <c r="E42" s="494">
        <v>82.666666666666657</v>
      </c>
      <c r="F42" s="508">
        <v>100</v>
      </c>
      <c r="G42" s="493">
        <v>90.476190476190467</v>
      </c>
      <c r="H42" s="493">
        <v>100</v>
      </c>
      <c r="I42" s="494">
        <v>70.370370370370367</v>
      </c>
      <c r="J42" s="508">
        <v>66.666666666666671</v>
      </c>
      <c r="K42" s="494">
        <v>83.91752256458139</v>
      </c>
      <c r="L42" s="509">
        <v>86.764705882352942</v>
      </c>
      <c r="N42" s="484">
        <f t="shared" si="7"/>
        <v>83.91752256458139</v>
      </c>
      <c r="O42" s="104">
        <f t="shared" si="8"/>
        <v>86.764705882352942</v>
      </c>
    </row>
    <row r="43" spans="1:15" ht="14">
      <c r="A43" s="510" t="s">
        <v>318</v>
      </c>
      <c r="B43" s="88" t="s">
        <v>371</v>
      </c>
      <c r="C43" s="493">
        <v>88.235294117647058</v>
      </c>
      <c r="D43" s="493">
        <v>88.235294117647058</v>
      </c>
      <c r="E43" s="494">
        <v>86.666666666666657</v>
      </c>
      <c r="F43" s="508">
        <v>97.333333333333314</v>
      </c>
      <c r="G43" s="493">
        <v>90.476190476190467</v>
      </c>
      <c r="H43" s="493">
        <v>95.238095238095227</v>
      </c>
      <c r="I43" s="494">
        <v>70.370370370370367</v>
      </c>
      <c r="J43" s="508">
        <v>100</v>
      </c>
      <c r="K43" s="494">
        <v>83.937130407718641</v>
      </c>
      <c r="L43" s="509">
        <v>95.201680672268907</v>
      </c>
      <c r="N43" s="484">
        <f t="shared" si="7"/>
        <v>83.937130407718641</v>
      </c>
      <c r="O43" s="104">
        <f t="shared" si="8"/>
        <v>95.201680672268907</v>
      </c>
    </row>
    <row r="44" spans="1:15" ht="15" thickBot="1">
      <c r="A44" s="511" t="s">
        <v>318</v>
      </c>
      <c r="B44" s="512" t="s">
        <v>277</v>
      </c>
      <c r="C44" s="497">
        <v>98.039215686274517</v>
      </c>
      <c r="D44" s="497">
        <v>86.274509803921575</v>
      </c>
      <c r="E44" s="499">
        <v>90.666666666666657</v>
      </c>
      <c r="F44" s="513">
        <v>96</v>
      </c>
      <c r="G44" s="497">
        <v>90.476190476190467</v>
      </c>
      <c r="H44" s="497">
        <v>90.476190476190467</v>
      </c>
      <c r="I44" s="499">
        <v>70.370370370370367</v>
      </c>
      <c r="J44" s="513">
        <v>66.666666666666671</v>
      </c>
      <c r="K44" s="499">
        <v>87.388110799875506</v>
      </c>
      <c r="L44" s="514">
        <v>84.854341736694678</v>
      </c>
      <c r="N44" s="484">
        <f t="shared" si="7"/>
        <v>87.388110799875506</v>
      </c>
      <c r="O44" s="104">
        <f t="shared" si="8"/>
        <v>84.854341736694678</v>
      </c>
    </row>
    <row r="45" spans="1:15" ht="14" thickBot="1">
      <c r="A45" s="485" t="s">
        <v>232</v>
      </c>
      <c r="B45" s="486"/>
      <c r="C45" s="487">
        <f t="shared" ref="C45:L45" si="9">AVERAGE(C36:C44)</f>
        <v>94.77124183006535</v>
      </c>
      <c r="D45" s="487">
        <f t="shared" si="9"/>
        <v>87.363834422657945</v>
      </c>
      <c r="E45" s="487">
        <f t="shared" si="9"/>
        <v>87.703703703703681</v>
      </c>
      <c r="F45" s="487">
        <f t="shared" si="9"/>
        <v>93.925925925925924</v>
      </c>
      <c r="G45" s="487">
        <f t="shared" si="9"/>
        <v>87.30158730158729</v>
      </c>
      <c r="H45" s="487">
        <f t="shared" si="9"/>
        <v>94.708994708994695</v>
      </c>
      <c r="I45" s="487">
        <f t="shared" si="9"/>
        <v>75.308641975308618</v>
      </c>
      <c r="J45" s="487">
        <f t="shared" si="9"/>
        <v>79.835390946502059</v>
      </c>
      <c r="K45" s="487">
        <f t="shared" si="9"/>
        <v>86.271101082408279</v>
      </c>
      <c r="L45" s="487">
        <f t="shared" si="9"/>
        <v>88.958536501020163</v>
      </c>
      <c r="N45" s="484">
        <f>AVERAGE(N36:N44)</f>
        <v>86.271293702666242</v>
      </c>
      <c r="O45" s="104">
        <f>AVERAGE(O36:O44)</f>
        <v>88.958536501020163</v>
      </c>
    </row>
    <row r="46" spans="1:15" ht="14" thickBot="1">
      <c r="A46" s="488" t="s">
        <v>427</v>
      </c>
      <c r="B46" s="489"/>
      <c r="C46" s="489"/>
      <c r="D46" s="490">
        <f>C45/D45-1</f>
        <v>8.4788029925187081E-2</v>
      </c>
      <c r="E46" s="491"/>
      <c r="F46" s="490">
        <f>E45/F45-1</f>
        <v>-6.6246056782334639E-2</v>
      </c>
      <c r="G46" s="491"/>
      <c r="H46" s="490">
        <f>G45/H45-1</f>
        <v>-7.8212290502793325E-2</v>
      </c>
      <c r="I46" s="491"/>
      <c r="J46" s="490">
        <f>I45/J45-1</f>
        <v>-5.6701030927835405E-2</v>
      </c>
      <c r="K46" s="491"/>
      <c r="L46" s="490">
        <f>K45/L45-1</f>
        <v>-3.0209977865149118E-2</v>
      </c>
      <c r="N46" s="477"/>
      <c r="O46" s="478"/>
    </row>
    <row r="47" spans="1:15" ht="14" thickBot="1">
      <c r="N47" s="477"/>
      <c r="O47" s="478"/>
    </row>
    <row r="48" spans="1:15">
      <c r="A48" s="734" t="s">
        <v>230</v>
      </c>
      <c r="B48" s="721" t="s">
        <v>229</v>
      </c>
      <c r="C48" s="721" t="s">
        <v>400</v>
      </c>
      <c r="D48" s="721"/>
      <c r="E48" s="721" t="s">
        <v>399</v>
      </c>
      <c r="F48" s="721"/>
      <c r="G48" s="721" t="s">
        <v>397</v>
      </c>
      <c r="H48" s="721"/>
      <c r="I48" s="721" t="s">
        <v>398</v>
      </c>
      <c r="J48" s="721"/>
      <c r="K48" s="722" t="s">
        <v>450</v>
      </c>
      <c r="L48" s="722"/>
      <c r="N48" s="477"/>
      <c r="O48" s="478"/>
    </row>
    <row r="49" spans="1:15">
      <c r="A49" s="735"/>
      <c r="B49" s="736"/>
      <c r="C49" s="75">
        <v>2019</v>
      </c>
      <c r="D49" s="75">
        <v>2017</v>
      </c>
      <c r="E49" s="75">
        <v>2019</v>
      </c>
      <c r="F49" s="75">
        <v>2017</v>
      </c>
      <c r="G49" s="75">
        <v>2019</v>
      </c>
      <c r="H49" s="75">
        <v>2017</v>
      </c>
      <c r="I49" s="75">
        <v>2019</v>
      </c>
      <c r="J49" s="75">
        <v>2017</v>
      </c>
      <c r="K49" s="75">
        <v>2019</v>
      </c>
      <c r="L49" s="75">
        <v>2017</v>
      </c>
      <c r="N49" s="477"/>
      <c r="O49" s="478"/>
    </row>
    <row r="50" spans="1:15" ht="17">
      <c r="A50" s="621" t="s">
        <v>152</v>
      </c>
      <c r="B50" s="620" t="s">
        <v>151</v>
      </c>
      <c r="C50" s="90">
        <v>92.156862745098039</v>
      </c>
      <c r="D50" s="622">
        <v>52.941176470588232</v>
      </c>
      <c r="E50" s="91">
        <v>88</v>
      </c>
      <c r="F50" s="625">
        <v>70.666666668399998</v>
      </c>
      <c r="G50" s="90">
        <v>85.714285714285708</v>
      </c>
      <c r="H50" s="622">
        <v>42.857142881904757</v>
      </c>
      <c r="I50" s="91">
        <v>92.592592592592581</v>
      </c>
      <c r="J50" s="625">
        <v>25.925925925925924</v>
      </c>
      <c r="K50" s="91">
        <v>89.615935262994071</v>
      </c>
      <c r="L50" s="628">
        <v>48.097727986704726</v>
      </c>
      <c r="N50" s="484">
        <f t="shared" ref="N50:O52" si="10">AVERAGE(C50,E50,G50,I50)</f>
        <v>89.615935262994071</v>
      </c>
      <c r="O50" s="104">
        <f t="shared" si="10"/>
        <v>48.097727986704726</v>
      </c>
    </row>
    <row r="51" spans="1:15" ht="17">
      <c r="A51" s="621" t="s">
        <v>152</v>
      </c>
      <c r="B51" s="620" t="s">
        <v>528</v>
      </c>
      <c r="C51" s="90">
        <v>94.117647058823536</v>
      </c>
      <c r="D51" s="622">
        <v>52.941176470588232</v>
      </c>
      <c r="E51" s="91">
        <v>80</v>
      </c>
      <c r="F51" s="625">
        <v>70.666666666666657</v>
      </c>
      <c r="G51" s="90">
        <v>85.714285714285708</v>
      </c>
      <c r="H51" s="622">
        <v>42.857142857142854</v>
      </c>
      <c r="I51" s="91">
        <v>92.592592592592581</v>
      </c>
      <c r="J51" s="625">
        <v>25.925925925925924</v>
      </c>
      <c r="K51" s="91">
        <v>88.106131341425453</v>
      </c>
      <c r="L51" s="628">
        <v>48.097727980080919</v>
      </c>
      <c r="N51" s="484">
        <f t="shared" si="10"/>
        <v>88.106131341425453</v>
      </c>
      <c r="O51" s="104">
        <f t="shared" si="10"/>
        <v>48.097727980080919</v>
      </c>
    </row>
    <row r="52" spans="1:15" ht="17">
      <c r="A52" s="621" t="s">
        <v>152</v>
      </c>
      <c r="B52" s="620" t="s">
        <v>529</v>
      </c>
      <c r="C52" s="90">
        <v>94.117647058823536</v>
      </c>
      <c r="D52" s="622">
        <v>52.941176470588232</v>
      </c>
      <c r="E52" s="91">
        <v>80</v>
      </c>
      <c r="F52" s="629">
        <v>63.999999999999979</v>
      </c>
      <c r="G52" s="90">
        <v>85.714285714285708</v>
      </c>
      <c r="H52" s="622">
        <v>52.380952380952372</v>
      </c>
      <c r="I52" s="91">
        <v>92.592592592592581</v>
      </c>
      <c r="J52" s="625">
        <v>25.925925925925924</v>
      </c>
      <c r="K52" s="91">
        <v>88.106131341425453</v>
      </c>
      <c r="L52" s="628">
        <v>48.812013694366627</v>
      </c>
      <c r="N52" s="484">
        <f t="shared" si="10"/>
        <v>88.106131341425453</v>
      </c>
      <c r="O52" s="104">
        <f t="shared" si="10"/>
        <v>48.812013694366627</v>
      </c>
    </row>
    <row r="53" spans="1:15" ht="15" thickBot="1">
      <c r="A53" s="504" t="s">
        <v>152</v>
      </c>
      <c r="B53" s="515" t="s">
        <v>189</v>
      </c>
      <c r="C53" s="497">
        <v>100</v>
      </c>
      <c r="D53" s="498">
        <v>82.352941176470594</v>
      </c>
      <c r="E53" s="499">
        <v>88</v>
      </c>
      <c r="F53" s="500">
        <v>81.333333334666662</v>
      </c>
      <c r="G53" s="497">
        <v>85.714285714285708</v>
      </c>
      <c r="H53" s="498">
        <v>85.714285714285708</v>
      </c>
      <c r="I53" s="499">
        <v>100</v>
      </c>
      <c r="J53" s="500">
        <v>88.888888888888886</v>
      </c>
      <c r="K53" s="516">
        <v>93.428571428571431</v>
      </c>
      <c r="L53" s="501">
        <v>84.57236227857797</v>
      </c>
      <c r="M53" s="92" t="s">
        <v>152</v>
      </c>
      <c r="N53" s="484">
        <f>AVERAGE(C53,E53,G53,I53)</f>
        <v>93.428571428571431</v>
      </c>
      <c r="O53" s="104">
        <f>AVERAGE(D53,F53,H53,J53)</f>
        <v>84.57236227857797</v>
      </c>
    </row>
    <row r="54" spans="1:15" ht="14" thickBot="1">
      <c r="A54" s="485" t="s">
        <v>232</v>
      </c>
      <c r="B54" s="486"/>
      <c r="C54" s="487">
        <f>AVERAGE(C50:C53)</f>
        <v>95.098039215686271</v>
      </c>
      <c r="D54" s="487">
        <f t="shared" ref="D54:L54" si="11">AVERAGE(D50:D53)</f>
        <v>60.294117647058826</v>
      </c>
      <c r="E54" s="487">
        <f t="shared" si="11"/>
        <v>84</v>
      </c>
      <c r="F54" s="487">
        <f t="shared" si="11"/>
        <v>71.666666667433319</v>
      </c>
      <c r="G54" s="487">
        <f t="shared" si="11"/>
        <v>85.714285714285708</v>
      </c>
      <c r="H54" s="487">
        <f t="shared" si="11"/>
        <v>55.952380958571425</v>
      </c>
      <c r="I54" s="487">
        <f t="shared" si="11"/>
        <v>94.444444444444429</v>
      </c>
      <c r="J54" s="487">
        <f t="shared" si="11"/>
        <v>41.666666666666664</v>
      </c>
      <c r="K54" s="487">
        <f t="shared" si="11"/>
        <v>89.814192343604105</v>
      </c>
      <c r="L54" s="487">
        <f t="shared" si="11"/>
        <v>57.39495798493256</v>
      </c>
      <c r="N54" s="484">
        <f>AVERAGE(C54,E54,G54,I54)</f>
        <v>89.814192343604105</v>
      </c>
      <c r="O54" s="104">
        <f>AVERAGE(D54,F54,H54,J54)</f>
        <v>57.394957984932553</v>
      </c>
    </row>
    <row r="55" spans="1:15" ht="17" thickBot="1">
      <c r="A55" s="488" t="s">
        <v>427</v>
      </c>
      <c r="B55" s="489"/>
      <c r="C55" s="489"/>
      <c r="D55" s="490">
        <f>C54/D54-1</f>
        <v>0.5772357723577235</v>
      </c>
      <c r="E55" s="491"/>
      <c r="F55" s="490">
        <f>E54/F54-1</f>
        <v>0.17209302324327558</v>
      </c>
      <c r="G55" s="491"/>
      <c r="H55" s="490">
        <f>G54/H54-1</f>
        <v>0.53191489344753284</v>
      </c>
      <c r="I55" s="491"/>
      <c r="J55" s="490">
        <f>I54/J54-1</f>
        <v>1.2666666666666666</v>
      </c>
      <c r="K55" s="491"/>
      <c r="L55" s="490">
        <f>K54/L54-1</f>
        <v>0.56484463961420284</v>
      </c>
      <c r="N55" s="630"/>
      <c r="O55" s="631"/>
    </row>
    <row r="56" spans="1:15" ht="13" customHeight="1">
      <c r="N56" s="630"/>
      <c r="O56" s="631"/>
    </row>
    <row r="57" spans="1:15" ht="17" thickBot="1">
      <c r="N57" s="630"/>
      <c r="O57" s="631"/>
    </row>
    <row r="58" spans="1:15" ht="16">
      <c r="A58" s="734" t="s">
        <v>230</v>
      </c>
      <c r="B58" s="721" t="s">
        <v>229</v>
      </c>
      <c r="C58" s="721" t="s">
        <v>400</v>
      </c>
      <c r="D58" s="721"/>
      <c r="E58" s="721" t="s">
        <v>399</v>
      </c>
      <c r="F58" s="721"/>
      <c r="G58" s="721" t="s">
        <v>397</v>
      </c>
      <c r="H58" s="721"/>
      <c r="I58" s="721" t="s">
        <v>398</v>
      </c>
      <c r="J58" s="721"/>
      <c r="K58" s="722" t="s">
        <v>450</v>
      </c>
      <c r="L58" s="722"/>
      <c r="N58" s="630"/>
      <c r="O58" s="631"/>
    </row>
    <row r="59" spans="1:15" ht="16">
      <c r="A59" s="735"/>
      <c r="B59" s="736"/>
      <c r="C59" s="75">
        <v>2019</v>
      </c>
      <c r="D59" s="75">
        <v>2017</v>
      </c>
      <c r="E59" s="75">
        <v>2019</v>
      </c>
      <c r="F59" s="75">
        <v>2017</v>
      </c>
      <c r="G59" s="75">
        <v>2019</v>
      </c>
      <c r="H59" s="75">
        <v>2017</v>
      </c>
      <c r="I59" s="75">
        <v>2019</v>
      </c>
      <c r="J59" s="75">
        <v>2017</v>
      </c>
      <c r="K59" s="75">
        <v>2019</v>
      </c>
      <c r="L59" s="75">
        <v>2017</v>
      </c>
      <c r="N59" s="630"/>
      <c r="O59" s="631"/>
    </row>
    <row r="60" spans="1:15" ht="32" thickBot="1">
      <c r="A60" s="504" t="s">
        <v>172</v>
      </c>
      <c r="B60" s="119" t="s">
        <v>336</v>
      </c>
      <c r="C60" s="90">
        <v>94.117647058823536</v>
      </c>
      <c r="D60" s="622">
        <v>94.117647058823536</v>
      </c>
      <c r="E60" s="91">
        <v>92</v>
      </c>
      <c r="F60" s="625">
        <v>85.333333333333343</v>
      </c>
      <c r="G60" s="626">
        <v>100</v>
      </c>
      <c r="H60" s="622">
        <v>100</v>
      </c>
      <c r="I60" s="627">
        <v>74.069999999999993</v>
      </c>
      <c r="J60" s="625">
        <v>70.370370370370367</v>
      </c>
      <c r="K60" s="91">
        <v>90.047930283224403</v>
      </c>
      <c r="L60" s="628">
        <v>87.455337690631822</v>
      </c>
      <c r="N60" s="484">
        <f>AVERAGE(C60,E60,G60,I60)</f>
        <v>90.046911764705882</v>
      </c>
      <c r="O60" s="104">
        <f>AVERAGE(D60,F60,H60,J60)</f>
        <v>87.455337690631822</v>
      </c>
    </row>
    <row r="61" spans="1:15" ht="29" thickBot="1">
      <c r="A61" s="504" t="s">
        <v>172</v>
      </c>
      <c r="B61" s="515" t="s">
        <v>173</v>
      </c>
      <c r="C61" s="497">
        <v>98.039215686274517</v>
      </c>
      <c r="D61" s="498">
        <v>94.117647058823536</v>
      </c>
      <c r="E61" s="499">
        <v>90.666666666666657</v>
      </c>
      <c r="F61" s="517">
        <v>85.333333333333343</v>
      </c>
      <c r="G61" s="498">
        <v>100</v>
      </c>
      <c r="H61" s="498">
        <v>100</v>
      </c>
      <c r="I61" s="499">
        <v>77.777777777777771</v>
      </c>
      <c r="J61" s="517">
        <v>70.370370370370367</v>
      </c>
      <c r="K61" s="499">
        <v>91.620915032679733</v>
      </c>
      <c r="L61" s="518">
        <v>87.455337690631822</v>
      </c>
      <c r="M61" s="92" t="s">
        <v>388</v>
      </c>
      <c r="N61" s="484">
        <f>AVERAGE(C61,E61,G61,I61)</f>
        <v>91.620915032679733</v>
      </c>
      <c r="O61" s="104">
        <f>AVERAGE(D61,F61,H61,J61)</f>
        <v>87.455337690631822</v>
      </c>
    </row>
    <row r="62" spans="1:15" ht="14" thickBot="1">
      <c r="A62" s="485" t="s">
        <v>232</v>
      </c>
      <c r="B62" s="486"/>
      <c r="C62" s="487">
        <f>AVERAGE(C60:C61)</f>
        <v>96.078431372549034</v>
      </c>
      <c r="D62" s="487">
        <f t="shared" ref="D62:L62" si="12">AVERAGE(D60:D61)</f>
        <v>94.117647058823536</v>
      </c>
      <c r="E62" s="487">
        <f t="shared" si="12"/>
        <v>91.333333333333329</v>
      </c>
      <c r="F62" s="487">
        <f t="shared" si="12"/>
        <v>85.333333333333343</v>
      </c>
      <c r="G62" s="487">
        <f t="shared" si="12"/>
        <v>100</v>
      </c>
      <c r="H62" s="487">
        <f t="shared" si="12"/>
        <v>100</v>
      </c>
      <c r="I62" s="487">
        <f t="shared" si="12"/>
        <v>75.923888888888882</v>
      </c>
      <c r="J62" s="487">
        <f t="shared" si="12"/>
        <v>70.370370370370367</v>
      </c>
      <c r="K62" s="487">
        <f t="shared" si="12"/>
        <v>90.834422657952075</v>
      </c>
      <c r="L62" s="487">
        <f t="shared" si="12"/>
        <v>87.455337690631822</v>
      </c>
      <c r="N62" s="484">
        <f>AVERAGE(N60:N61)</f>
        <v>90.8339133986928</v>
      </c>
      <c r="O62" s="104">
        <f>AVERAGE(O60:O61)</f>
        <v>87.455337690631822</v>
      </c>
    </row>
    <row r="63" spans="1:15" ht="14" thickBot="1">
      <c r="A63" s="488" t="s">
        <v>427</v>
      </c>
      <c r="B63" s="489"/>
      <c r="C63" s="489"/>
      <c r="D63" s="490">
        <f>C62/D62-1</f>
        <v>2.0833333333333481E-2</v>
      </c>
      <c r="E63" s="491"/>
      <c r="F63" s="490">
        <f>E62/F62-1</f>
        <v>7.0312499999999778E-2</v>
      </c>
      <c r="G63" s="491"/>
      <c r="H63" s="490">
        <f>G62/H62-1</f>
        <v>0</v>
      </c>
      <c r="I63" s="491"/>
      <c r="J63" s="490">
        <f>I62/J62-1</f>
        <v>7.8918421052631471E-2</v>
      </c>
      <c r="K63" s="491"/>
      <c r="L63" s="490">
        <f>K62/L62-1</f>
        <v>3.8637835683324129E-2</v>
      </c>
      <c r="N63" s="477"/>
      <c r="O63" s="478"/>
    </row>
    <row r="64" spans="1:15" ht="14" thickBot="1">
      <c r="N64" s="477"/>
      <c r="O64" s="478"/>
    </row>
    <row r="65" spans="1:15">
      <c r="A65" s="734" t="s">
        <v>230</v>
      </c>
      <c r="B65" s="721" t="s">
        <v>229</v>
      </c>
      <c r="C65" s="721" t="s">
        <v>222</v>
      </c>
      <c r="D65" s="721"/>
      <c r="E65" s="721" t="s">
        <v>223</v>
      </c>
      <c r="F65" s="721"/>
      <c r="G65" s="721" t="s">
        <v>224</v>
      </c>
      <c r="H65" s="721"/>
      <c r="I65" s="737" t="s">
        <v>225</v>
      </c>
      <c r="J65" s="737"/>
      <c r="K65" s="722" t="s">
        <v>450</v>
      </c>
      <c r="L65" s="722"/>
      <c r="N65" s="477"/>
      <c r="O65" s="478"/>
    </row>
    <row r="66" spans="1:15">
      <c r="A66" s="735"/>
      <c r="B66" s="736"/>
      <c r="C66" s="75">
        <v>2019</v>
      </c>
      <c r="D66" s="75">
        <v>2017</v>
      </c>
      <c r="E66" s="75">
        <v>2019</v>
      </c>
      <c r="F66" s="75">
        <v>2017</v>
      </c>
      <c r="G66" s="75">
        <v>2019</v>
      </c>
      <c r="H66" s="75">
        <v>2017</v>
      </c>
      <c r="I66" s="75">
        <v>2019</v>
      </c>
      <c r="J66" s="75">
        <v>2017</v>
      </c>
      <c r="K66" s="75">
        <v>2019</v>
      </c>
      <c r="L66" s="75">
        <v>2017</v>
      </c>
      <c r="N66" s="477"/>
      <c r="O66" s="478"/>
    </row>
    <row r="67" spans="1:15" ht="15" thickBot="1">
      <c r="A67" s="504" t="s">
        <v>158</v>
      </c>
      <c r="B67" s="519" t="s">
        <v>157</v>
      </c>
      <c r="C67" s="497">
        <v>68.627450980392155</v>
      </c>
      <c r="D67" s="498">
        <v>70.588235294117652</v>
      </c>
      <c r="E67" s="499">
        <v>56</v>
      </c>
      <c r="F67" s="517">
        <v>58.666666666666657</v>
      </c>
      <c r="G67" s="497">
        <v>90.476190476190467</v>
      </c>
      <c r="H67" s="498">
        <v>66.666666666666657</v>
      </c>
      <c r="I67" s="499">
        <v>55.555555555555557</v>
      </c>
      <c r="J67" s="517">
        <v>33.333333333333336</v>
      </c>
      <c r="K67" s="499">
        <v>67.664799253034545</v>
      </c>
      <c r="L67" s="518">
        <v>57.313725490196077</v>
      </c>
      <c r="N67" s="484">
        <f>AVERAGE(C67,E67,G67,I67)</f>
        <v>67.664799253034545</v>
      </c>
      <c r="O67" s="104">
        <f>AVERAGE(D67,F67,H67,J67)</f>
        <v>57.313725490196077</v>
      </c>
    </row>
    <row r="68" spans="1:15" ht="14" thickBot="1">
      <c r="A68" s="485" t="s">
        <v>232</v>
      </c>
      <c r="B68" s="486"/>
      <c r="C68" s="487">
        <f t="shared" ref="C68:L68" si="13">AVERAGE(C67:C67)</f>
        <v>68.627450980392155</v>
      </c>
      <c r="D68" s="487">
        <f t="shared" si="13"/>
        <v>70.588235294117652</v>
      </c>
      <c r="E68" s="487">
        <f t="shared" si="13"/>
        <v>56</v>
      </c>
      <c r="F68" s="487">
        <f t="shared" si="13"/>
        <v>58.666666666666657</v>
      </c>
      <c r="G68" s="487">
        <f t="shared" si="13"/>
        <v>90.476190476190467</v>
      </c>
      <c r="H68" s="487">
        <f t="shared" si="13"/>
        <v>66.666666666666657</v>
      </c>
      <c r="I68" s="487">
        <f t="shared" si="13"/>
        <v>55.555555555555557</v>
      </c>
      <c r="J68" s="487">
        <f t="shared" si="13"/>
        <v>33.333333333333336</v>
      </c>
      <c r="K68" s="487">
        <f t="shared" si="13"/>
        <v>67.664799253034545</v>
      </c>
      <c r="L68" s="487">
        <f t="shared" si="13"/>
        <v>57.313725490196077</v>
      </c>
      <c r="N68" s="484">
        <f>AVERAGE(N67:N67)</f>
        <v>67.664799253034545</v>
      </c>
      <c r="O68" s="104">
        <f>AVERAGE(O67:O67)</f>
        <v>57.313725490196077</v>
      </c>
    </row>
    <row r="69" spans="1:15" ht="14" thickBot="1">
      <c r="A69" s="488" t="s">
        <v>427</v>
      </c>
      <c r="B69" s="489"/>
      <c r="C69" s="489"/>
      <c r="D69" s="490">
        <f>C68/D68-1</f>
        <v>-2.7777777777777901E-2</v>
      </c>
      <c r="E69" s="491"/>
      <c r="F69" s="490">
        <f>E68/F68-1</f>
        <v>-4.5454545454545303E-2</v>
      </c>
      <c r="G69" s="491"/>
      <c r="H69" s="490">
        <f>G68/H68-1</f>
        <v>0.35714285714285721</v>
      </c>
      <c r="I69" s="491"/>
      <c r="J69" s="490">
        <f>I68/J68-1</f>
        <v>0.66666666666666652</v>
      </c>
      <c r="K69" s="491"/>
      <c r="L69" s="490">
        <f>K68/L68-1</f>
        <v>0.18060375022400343</v>
      </c>
      <c r="N69" s="484"/>
      <c r="O69" s="104"/>
    </row>
    <row r="70" spans="1:15" ht="14" thickBot="1">
      <c r="N70" s="477"/>
      <c r="O70" s="478"/>
    </row>
    <row r="71" spans="1:15">
      <c r="A71" s="734" t="s">
        <v>230</v>
      </c>
      <c r="B71" s="721" t="s">
        <v>229</v>
      </c>
      <c r="C71" s="721" t="s">
        <v>400</v>
      </c>
      <c r="D71" s="721"/>
      <c r="E71" s="721" t="s">
        <v>399</v>
      </c>
      <c r="F71" s="721"/>
      <c r="G71" s="721" t="s">
        <v>397</v>
      </c>
      <c r="H71" s="721"/>
      <c r="I71" s="721" t="s">
        <v>398</v>
      </c>
      <c r="J71" s="721"/>
      <c r="K71" s="722" t="s">
        <v>450</v>
      </c>
      <c r="L71" s="722"/>
      <c r="N71" s="477"/>
      <c r="O71" s="478"/>
    </row>
    <row r="72" spans="1:15">
      <c r="A72" s="735"/>
      <c r="B72" s="736"/>
      <c r="C72" s="75">
        <v>2019</v>
      </c>
      <c r="D72" s="75">
        <v>2017</v>
      </c>
      <c r="E72" s="75">
        <v>2019</v>
      </c>
      <c r="F72" s="75">
        <v>2017</v>
      </c>
      <c r="G72" s="75">
        <v>2019</v>
      </c>
      <c r="H72" s="75">
        <v>2017</v>
      </c>
      <c r="I72" s="75">
        <v>2019</v>
      </c>
      <c r="J72" s="75">
        <v>2017</v>
      </c>
      <c r="K72" s="75">
        <v>2019</v>
      </c>
      <c r="L72" s="75">
        <v>2017</v>
      </c>
      <c r="N72" s="477"/>
      <c r="O72" s="478"/>
    </row>
    <row r="73" spans="1:15" ht="28">
      <c r="A73" s="502" t="s">
        <v>175</v>
      </c>
      <c r="B73" s="101" t="s">
        <v>338</v>
      </c>
      <c r="C73" s="493">
        <v>92.156862745098039</v>
      </c>
      <c r="D73" s="493">
        <v>72.549019607843135</v>
      </c>
      <c r="E73" s="494">
        <v>89.333333333333314</v>
      </c>
      <c r="F73" s="494">
        <v>74.666666666666657</v>
      </c>
      <c r="G73" s="493">
        <v>80.952380952380949</v>
      </c>
      <c r="H73" s="493">
        <v>0</v>
      </c>
      <c r="I73" s="494">
        <v>92.592592592592581</v>
      </c>
      <c r="J73" s="494">
        <v>40.740740740740733</v>
      </c>
      <c r="K73" s="494">
        <v>88.75879240585121</v>
      </c>
      <c r="L73" s="137">
        <v>46.989106753812628</v>
      </c>
      <c r="M73" s="92" t="s">
        <v>175</v>
      </c>
      <c r="N73" s="484">
        <f t="shared" ref="N73:O75" si="14">AVERAGE(C73,E73,G73,I73)</f>
        <v>88.75879240585121</v>
      </c>
      <c r="O73" s="104">
        <f t="shared" si="14"/>
        <v>46.989106753812628</v>
      </c>
    </row>
    <row r="74" spans="1:15" ht="14">
      <c r="A74" s="502" t="s">
        <v>175</v>
      </c>
      <c r="B74" s="97" t="s">
        <v>320</v>
      </c>
      <c r="C74" s="493">
        <v>92.156862745098039</v>
      </c>
      <c r="D74" s="493">
        <v>72.549019607843135</v>
      </c>
      <c r="E74" s="494">
        <v>93.333333333333314</v>
      </c>
      <c r="F74" s="494">
        <v>76</v>
      </c>
      <c r="G74" s="493">
        <v>90.476190476190467</v>
      </c>
      <c r="H74" s="493">
        <v>0</v>
      </c>
      <c r="I74" s="494">
        <v>92.592592592592581</v>
      </c>
      <c r="J74" s="494">
        <v>40.740740740740733</v>
      </c>
      <c r="K74" s="494">
        <v>92.13974478680359</v>
      </c>
      <c r="L74" s="137">
        <v>47.322440087145971</v>
      </c>
      <c r="N74" s="484">
        <f t="shared" si="14"/>
        <v>92.13974478680359</v>
      </c>
      <c r="O74" s="104">
        <f t="shared" si="14"/>
        <v>47.322440087145971</v>
      </c>
    </row>
    <row r="75" spans="1:15" ht="37" customHeight="1" thickBot="1">
      <c r="A75" s="504" t="s">
        <v>175</v>
      </c>
      <c r="B75" s="520" t="s">
        <v>324</v>
      </c>
      <c r="C75" s="497">
        <v>82.352941176470594</v>
      </c>
      <c r="D75" s="497">
        <v>72.549019607843135</v>
      </c>
      <c r="E75" s="499">
        <v>86.666666666666686</v>
      </c>
      <c r="F75" s="499">
        <v>73.333333333333329</v>
      </c>
      <c r="G75" s="497">
        <v>100</v>
      </c>
      <c r="H75" s="497">
        <v>0</v>
      </c>
      <c r="I75" s="499">
        <v>100</v>
      </c>
      <c r="J75" s="499">
        <v>29.629629629629626</v>
      </c>
      <c r="K75" s="499">
        <v>92.254901960784323</v>
      </c>
      <c r="L75" s="521">
        <v>43.877995642701521</v>
      </c>
      <c r="N75" s="484">
        <f t="shared" si="14"/>
        <v>92.254901960784323</v>
      </c>
      <c r="O75" s="104">
        <f t="shared" si="14"/>
        <v>43.877995642701521</v>
      </c>
    </row>
    <row r="76" spans="1:15" ht="14" thickBot="1">
      <c r="A76" s="485" t="s">
        <v>232</v>
      </c>
      <c r="B76" s="486"/>
      <c r="C76" s="487">
        <f>AVERAGE(C73:C75)</f>
        <v>88.8888888888889</v>
      </c>
      <c r="D76" s="487">
        <f t="shared" ref="D76:L76" si="15">AVERAGE(D73:D75)</f>
        <v>72.549019607843135</v>
      </c>
      <c r="E76" s="487">
        <f t="shared" si="15"/>
        <v>89.777777777777771</v>
      </c>
      <c r="F76" s="487">
        <f t="shared" si="15"/>
        <v>74.666666666666671</v>
      </c>
      <c r="G76" s="487">
        <f t="shared" si="15"/>
        <v>90.476190476190482</v>
      </c>
      <c r="H76" s="487">
        <f t="shared" si="15"/>
        <v>0</v>
      </c>
      <c r="I76" s="487">
        <f t="shared" si="15"/>
        <v>95.061728395061721</v>
      </c>
      <c r="J76" s="487">
        <f t="shared" si="15"/>
        <v>37.037037037037031</v>
      </c>
      <c r="K76" s="487">
        <f t="shared" si="15"/>
        <v>91.051146384479708</v>
      </c>
      <c r="L76" s="487">
        <f t="shared" si="15"/>
        <v>46.063180827886704</v>
      </c>
      <c r="N76" s="484">
        <f>AVERAGE(N73:N75)</f>
        <v>91.051146384479708</v>
      </c>
      <c r="O76" s="104">
        <f>AVERAGE(O73:O75)</f>
        <v>46.063180827886704</v>
      </c>
    </row>
    <row r="77" spans="1:15" ht="14" thickBot="1">
      <c r="A77" s="488" t="s">
        <v>427</v>
      </c>
      <c r="B77" s="489"/>
      <c r="C77" s="489"/>
      <c r="D77" s="490">
        <f>C76/D76-1</f>
        <v>0.22522522522522537</v>
      </c>
      <c r="E77" s="491"/>
      <c r="F77" s="490">
        <f>E76/F76-1</f>
        <v>0.20238095238095233</v>
      </c>
      <c r="G77" s="491"/>
      <c r="H77" s="490"/>
      <c r="I77" s="491"/>
      <c r="J77" s="490">
        <f>I76/J76-1</f>
        <v>1.5666666666666669</v>
      </c>
      <c r="K77" s="491"/>
      <c r="L77" s="490">
        <f>K76/L76-1</f>
        <v>0.97665781537512131</v>
      </c>
      <c r="N77" s="477"/>
      <c r="O77" s="478"/>
    </row>
    <row r="78" spans="1:15" ht="14" thickBot="1">
      <c r="N78" s="477"/>
      <c r="O78" s="478"/>
    </row>
    <row r="79" spans="1:15">
      <c r="A79" s="734" t="s">
        <v>230</v>
      </c>
      <c r="B79" s="721" t="s">
        <v>229</v>
      </c>
      <c r="C79" s="721" t="s">
        <v>400</v>
      </c>
      <c r="D79" s="721"/>
      <c r="E79" s="721" t="s">
        <v>399</v>
      </c>
      <c r="F79" s="721"/>
      <c r="G79" s="721" t="s">
        <v>397</v>
      </c>
      <c r="H79" s="721"/>
      <c r="I79" s="721" t="s">
        <v>398</v>
      </c>
      <c r="J79" s="721"/>
      <c r="K79" s="722" t="s">
        <v>450</v>
      </c>
      <c r="L79" s="722"/>
      <c r="N79" s="477"/>
      <c r="O79" s="478"/>
    </row>
    <row r="80" spans="1:15">
      <c r="A80" s="735"/>
      <c r="B80" s="736"/>
      <c r="C80" s="75">
        <v>2019</v>
      </c>
      <c r="D80" s="75">
        <v>2017</v>
      </c>
      <c r="E80" s="75">
        <v>2019</v>
      </c>
      <c r="F80" s="75">
        <v>2017</v>
      </c>
      <c r="G80" s="522">
        <v>2019</v>
      </c>
      <c r="H80" s="522">
        <v>2017</v>
      </c>
      <c r="I80" s="522">
        <v>2019</v>
      </c>
      <c r="J80" s="522">
        <v>2017</v>
      </c>
      <c r="K80" s="522">
        <v>2019</v>
      </c>
      <c r="L80" s="522">
        <v>2017</v>
      </c>
      <c r="N80" s="477"/>
      <c r="O80" s="478"/>
    </row>
    <row r="81" spans="1:16" ht="14">
      <c r="A81" s="502" t="s">
        <v>317</v>
      </c>
      <c r="B81" s="101" t="s">
        <v>316</v>
      </c>
      <c r="C81" s="493">
        <v>98.039215686274503</v>
      </c>
      <c r="D81" s="493">
        <v>92.156862745098024</v>
      </c>
      <c r="E81" s="494">
        <v>94.666666666666657</v>
      </c>
      <c r="F81" s="508">
        <v>84</v>
      </c>
      <c r="G81" s="493">
        <v>52.380952380952372</v>
      </c>
      <c r="H81" s="493">
        <v>100</v>
      </c>
      <c r="I81" s="494">
        <v>100</v>
      </c>
      <c r="J81" s="508">
        <v>70.370370370370367</v>
      </c>
      <c r="K81" s="494">
        <v>86.271708683473378</v>
      </c>
      <c r="L81" s="509">
        <v>86.631808278867098</v>
      </c>
      <c r="M81" s="92" t="s">
        <v>317</v>
      </c>
      <c r="N81" s="484">
        <f>AVERAGE(C81,E81,G81,I81)</f>
        <v>86.271708683473378</v>
      </c>
      <c r="O81" s="104">
        <f>AVERAGE(D81,F81,H81,J81)</f>
        <v>86.631808278867098</v>
      </c>
    </row>
    <row r="82" spans="1:16" ht="15" thickBot="1">
      <c r="A82" s="504" t="s">
        <v>317</v>
      </c>
      <c r="B82" s="515" t="s">
        <v>352</v>
      </c>
      <c r="C82" s="497">
        <v>88.235294117647101</v>
      </c>
      <c r="D82" s="497">
        <v>94.117647058823536</v>
      </c>
      <c r="E82" s="499">
        <v>88</v>
      </c>
      <c r="F82" s="513">
        <v>82.666666666666657</v>
      </c>
      <c r="G82" s="497">
        <v>95.238095238095227</v>
      </c>
      <c r="H82" s="497">
        <v>100</v>
      </c>
      <c r="I82" s="499">
        <v>100</v>
      </c>
      <c r="J82" s="513">
        <v>77.777777777777771</v>
      </c>
      <c r="K82" s="499">
        <v>92.868347338935578</v>
      </c>
      <c r="L82" s="523">
        <v>88.640522875816984</v>
      </c>
      <c r="M82" s="95"/>
      <c r="N82" s="484">
        <f>AVERAGE(C82,E82,G82,I82)</f>
        <v>92.868347338935578</v>
      </c>
      <c r="O82" s="104">
        <f>AVERAGE(D82,F82,H82,J82)</f>
        <v>88.640522875816984</v>
      </c>
      <c r="P82" s="95"/>
    </row>
    <row r="83" spans="1:16" ht="14" thickBot="1">
      <c r="A83" s="485" t="s">
        <v>232</v>
      </c>
      <c r="B83" s="486"/>
      <c r="C83" s="487">
        <f>AVERAGE(C81:C82)</f>
        <v>93.137254901960802</v>
      </c>
      <c r="D83" s="487">
        <f t="shared" ref="D83:L83" si="16">AVERAGE(D81:D82)</f>
        <v>93.137254901960773</v>
      </c>
      <c r="E83" s="487">
        <f t="shared" si="16"/>
        <v>91.333333333333329</v>
      </c>
      <c r="F83" s="487">
        <f t="shared" si="16"/>
        <v>83.333333333333329</v>
      </c>
      <c r="G83" s="487">
        <f t="shared" si="16"/>
        <v>73.809523809523796</v>
      </c>
      <c r="H83" s="487">
        <f t="shared" si="16"/>
        <v>100</v>
      </c>
      <c r="I83" s="487">
        <f t="shared" si="16"/>
        <v>100</v>
      </c>
      <c r="J83" s="487">
        <f t="shared" si="16"/>
        <v>74.074074074074076</v>
      </c>
      <c r="K83" s="487">
        <f t="shared" si="16"/>
        <v>89.570028011204471</v>
      </c>
      <c r="L83" s="487">
        <f t="shared" si="16"/>
        <v>87.636165577342041</v>
      </c>
      <c r="M83" s="95"/>
      <c r="N83" s="524">
        <f>AVERAGE(N81:N82)</f>
        <v>89.570028011204471</v>
      </c>
      <c r="O83" s="525">
        <f>AVERAGE(O81:O82)</f>
        <v>87.636165577342041</v>
      </c>
      <c r="P83" s="95"/>
    </row>
    <row r="84" spans="1:16" ht="14" thickBot="1">
      <c r="A84" s="488" t="s">
        <v>427</v>
      </c>
      <c r="B84" s="489"/>
      <c r="C84" s="489"/>
      <c r="D84" s="490">
        <f>C83/D83-1</f>
        <v>0</v>
      </c>
      <c r="E84" s="491"/>
      <c r="F84" s="490">
        <f>E83/F83-1</f>
        <v>9.6000000000000085E-2</v>
      </c>
      <c r="G84" s="491"/>
      <c r="H84" s="490">
        <f>G83/H83-1</f>
        <v>-0.26190476190476208</v>
      </c>
      <c r="I84" s="491"/>
      <c r="J84" s="490">
        <f>I83/J83-1</f>
        <v>0.34999999999999987</v>
      </c>
      <c r="K84" s="491"/>
      <c r="L84" s="490">
        <f>K83/L83-1</f>
        <v>2.2066944863712967E-2</v>
      </c>
      <c r="M84" s="95"/>
      <c r="N84" s="524"/>
      <c r="O84" s="525"/>
      <c r="P84" s="95"/>
    </row>
    <row r="85" spans="1:16">
      <c r="M85" s="95"/>
      <c r="N85" s="524"/>
      <c r="O85" s="525"/>
    </row>
    <row r="86" spans="1:16" ht="14" thickBot="1">
      <c r="M86" s="95"/>
      <c r="N86" s="524"/>
      <c r="O86" s="525"/>
    </row>
    <row r="87" spans="1:16">
      <c r="A87" s="730" t="s">
        <v>230</v>
      </c>
      <c r="B87" s="732" t="s">
        <v>229</v>
      </c>
      <c r="C87" s="728" t="s">
        <v>400</v>
      </c>
      <c r="D87" s="729"/>
      <c r="E87" s="728" t="s">
        <v>399</v>
      </c>
      <c r="F87" s="729"/>
      <c r="G87" s="728" t="s">
        <v>397</v>
      </c>
      <c r="H87" s="729"/>
      <c r="I87" s="728" t="s">
        <v>398</v>
      </c>
      <c r="J87" s="729"/>
      <c r="K87" s="722" t="s">
        <v>450</v>
      </c>
      <c r="L87" s="722"/>
      <c r="M87" s="95"/>
      <c r="N87" s="526"/>
      <c r="O87" s="527"/>
    </row>
    <row r="88" spans="1:16">
      <c r="A88" s="731"/>
      <c r="B88" s="733"/>
      <c r="C88" s="75">
        <v>2019</v>
      </c>
      <c r="D88" s="75">
        <v>2017</v>
      </c>
      <c r="E88" s="75">
        <v>2019</v>
      </c>
      <c r="F88" s="75">
        <v>2017</v>
      </c>
      <c r="G88" s="75">
        <v>2019</v>
      </c>
      <c r="H88" s="75">
        <v>2017</v>
      </c>
      <c r="I88" s="75">
        <v>2019</v>
      </c>
      <c r="J88" s="75">
        <v>2017</v>
      </c>
      <c r="K88" s="75">
        <v>2019</v>
      </c>
      <c r="L88" s="75">
        <v>2017</v>
      </c>
      <c r="N88" s="526"/>
      <c r="O88" s="527"/>
    </row>
    <row r="89" spans="1:16" ht="15" thickBot="1">
      <c r="A89" s="528" t="s">
        <v>425</v>
      </c>
      <c r="B89" s="520" t="s">
        <v>426</v>
      </c>
      <c r="C89" s="90">
        <v>98.039215686274503</v>
      </c>
      <c r="D89" s="497">
        <v>80.39</v>
      </c>
      <c r="E89" s="529">
        <v>85.333333333333314</v>
      </c>
      <c r="F89" s="513">
        <v>78.67</v>
      </c>
      <c r="G89" s="90">
        <v>100</v>
      </c>
      <c r="H89" s="497">
        <v>71.430000000000007</v>
      </c>
      <c r="I89" s="529">
        <v>77.777777777777771</v>
      </c>
      <c r="J89" s="513">
        <v>51.85</v>
      </c>
      <c r="K89" s="530">
        <v>90.287581699346404</v>
      </c>
      <c r="L89" s="514">
        <v>70.58</v>
      </c>
      <c r="N89" s="484">
        <f>AVERAGE(C89,E89,G89,I89)</f>
        <v>90.287581699346404</v>
      </c>
      <c r="O89" s="104">
        <f>AVERAGE(D89,F89,H89,J89)</f>
        <v>70.585000000000008</v>
      </c>
    </row>
    <row r="90" spans="1:16" ht="14" thickBot="1">
      <c r="A90" s="485" t="s">
        <v>232</v>
      </c>
      <c r="B90" s="486"/>
      <c r="C90" s="487">
        <f t="shared" ref="C90:L90" si="17">C89</f>
        <v>98.039215686274503</v>
      </c>
      <c r="D90" s="487">
        <f t="shared" si="17"/>
        <v>80.39</v>
      </c>
      <c r="E90" s="487">
        <f t="shared" si="17"/>
        <v>85.333333333333314</v>
      </c>
      <c r="F90" s="487">
        <f t="shared" si="17"/>
        <v>78.67</v>
      </c>
      <c r="G90" s="487">
        <f t="shared" si="17"/>
        <v>100</v>
      </c>
      <c r="H90" s="487">
        <f t="shared" si="17"/>
        <v>71.430000000000007</v>
      </c>
      <c r="I90" s="487">
        <f t="shared" si="17"/>
        <v>77.777777777777771</v>
      </c>
      <c r="J90" s="487">
        <f t="shared" si="17"/>
        <v>51.85</v>
      </c>
      <c r="K90" s="487">
        <f t="shared" si="17"/>
        <v>90.287581699346404</v>
      </c>
      <c r="L90" s="487">
        <f t="shared" si="17"/>
        <v>70.58</v>
      </c>
      <c r="N90" s="484">
        <f>AVERAGE(C90,E90,G90,I90)</f>
        <v>90.287581699346404</v>
      </c>
      <c r="O90" s="104">
        <f>AVERAGE(D90,F90,H90,J90)</f>
        <v>70.585000000000008</v>
      </c>
    </row>
    <row r="91" spans="1:16" ht="14" thickBot="1">
      <c r="A91" s="488" t="s">
        <v>427</v>
      </c>
      <c r="B91" s="489"/>
      <c r="C91" s="489"/>
      <c r="D91" s="490">
        <f>C90/D90-1</f>
        <v>0.21954491461966041</v>
      </c>
      <c r="E91" s="491"/>
      <c r="F91" s="490">
        <f>E90/F90-1</f>
        <v>8.4699800855895679E-2</v>
      </c>
      <c r="G91" s="491"/>
      <c r="H91" s="490">
        <f>G90/H90-1</f>
        <v>0.39997200055998872</v>
      </c>
      <c r="I91" s="491"/>
      <c r="J91" s="490">
        <f>I90/J90-1</f>
        <v>0.50005357334190492</v>
      </c>
      <c r="K91" s="491"/>
      <c r="L91" s="490">
        <f>K90/L90-1</f>
        <v>0.27922331679436674</v>
      </c>
      <c r="N91" s="526"/>
      <c r="O91" s="527"/>
    </row>
    <row r="92" spans="1:16">
      <c r="N92" s="526"/>
      <c r="O92" s="527"/>
    </row>
    <row r="93" spans="1:16" ht="14" thickBot="1">
      <c r="H93" s="107"/>
      <c r="N93" s="526"/>
      <c r="O93" s="527"/>
    </row>
    <row r="94" spans="1:16">
      <c r="A94" s="730" t="s">
        <v>230</v>
      </c>
      <c r="B94" s="732" t="s">
        <v>229</v>
      </c>
      <c r="C94" s="728" t="s">
        <v>400</v>
      </c>
      <c r="D94" s="729"/>
      <c r="E94" s="728" t="s">
        <v>399</v>
      </c>
      <c r="F94" s="729"/>
      <c r="G94" s="728" t="s">
        <v>397</v>
      </c>
      <c r="H94" s="729"/>
      <c r="I94" s="728" t="s">
        <v>398</v>
      </c>
      <c r="J94" s="729"/>
      <c r="K94" s="722" t="s">
        <v>450</v>
      </c>
      <c r="L94" s="722"/>
      <c r="N94" s="526"/>
      <c r="O94" s="527"/>
    </row>
    <row r="95" spans="1:16">
      <c r="A95" s="731"/>
      <c r="B95" s="733"/>
      <c r="C95" s="75">
        <v>2019</v>
      </c>
      <c r="D95" s="75">
        <v>2017</v>
      </c>
      <c r="E95" s="75">
        <v>2019</v>
      </c>
      <c r="F95" s="75">
        <v>2017</v>
      </c>
      <c r="G95" s="75">
        <v>2019</v>
      </c>
      <c r="H95" s="75">
        <v>2017</v>
      </c>
      <c r="I95" s="75">
        <v>2019</v>
      </c>
      <c r="J95" s="75">
        <v>2017</v>
      </c>
      <c r="K95" s="75">
        <v>2019</v>
      </c>
      <c r="L95" s="75">
        <v>2017</v>
      </c>
      <c r="M95" s="92" t="s">
        <v>177</v>
      </c>
      <c r="N95" s="526"/>
      <c r="O95" s="527"/>
    </row>
    <row r="96" spans="1:16" ht="17" thickBot="1">
      <c r="A96" s="528" t="s">
        <v>177</v>
      </c>
      <c r="B96" s="620" t="s">
        <v>530</v>
      </c>
      <c r="C96" s="90">
        <v>88.235294117647058</v>
      </c>
      <c r="D96" s="622">
        <v>88.235294117647058</v>
      </c>
      <c r="E96" s="91">
        <v>100</v>
      </c>
      <c r="F96" s="625">
        <v>89.333333333333314</v>
      </c>
      <c r="G96" s="90">
        <v>95.238095238095227</v>
      </c>
      <c r="H96" s="602">
        <v>100</v>
      </c>
      <c r="I96" s="91">
        <v>100</v>
      </c>
      <c r="J96" s="625">
        <v>85.185185185185176</v>
      </c>
      <c r="K96" s="91">
        <v>95.868347338935578</v>
      </c>
      <c r="L96" s="628">
        <v>90.688453159041387</v>
      </c>
      <c r="N96" s="484">
        <f>AVERAGE(C96,E96,G96,I96)</f>
        <v>95.868347338935578</v>
      </c>
      <c r="O96" s="104">
        <f>AVERAGE(D96,F96,H96,J96)</f>
        <v>90.688453159041387</v>
      </c>
    </row>
    <row r="97" spans="1:15" ht="14" thickBot="1">
      <c r="A97" s="485" t="s">
        <v>232</v>
      </c>
      <c r="B97" s="486"/>
      <c r="C97" s="487">
        <f t="shared" ref="C97:L97" si="18">C96</f>
        <v>88.235294117647058</v>
      </c>
      <c r="D97" s="487">
        <f t="shared" si="18"/>
        <v>88.235294117647058</v>
      </c>
      <c r="E97" s="487">
        <f t="shared" si="18"/>
        <v>100</v>
      </c>
      <c r="F97" s="487">
        <f t="shared" si="18"/>
        <v>89.333333333333314</v>
      </c>
      <c r="G97" s="487">
        <f t="shared" si="18"/>
        <v>95.238095238095227</v>
      </c>
      <c r="H97" s="487">
        <f t="shared" si="18"/>
        <v>100</v>
      </c>
      <c r="I97" s="487">
        <f t="shared" si="18"/>
        <v>100</v>
      </c>
      <c r="J97" s="487">
        <f t="shared" si="18"/>
        <v>85.185185185185176</v>
      </c>
      <c r="K97" s="487">
        <f t="shared" si="18"/>
        <v>95.868347338935578</v>
      </c>
      <c r="L97" s="487">
        <f t="shared" si="18"/>
        <v>90.688453159041387</v>
      </c>
      <c r="N97" s="516">
        <f>AVERAGE(C97,E97,G97,I97)</f>
        <v>95.868347338935578</v>
      </c>
      <c r="O97" s="531">
        <f>AVERAGE(D97,F97,H97,J97)</f>
        <v>90.688453159041387</v>
      </c>
    </row>
    <row r="98" spans="1:15" ht="14" thickBot="1">
      <c r="A98" s="488" t="s">
        <v>427</v>
      </c>
      <c r="B98" s="489"/>
      <c r="C98" s="489"/>
      <c r="D98" s="490">
        <f>C97/D97-1</f>
        <v>0</v>
      </c>
      <c r="E98" s="491"/>
      <c r="F98" s="490">
        <f>E97/F97-1</f>
        <v>0.11940298507462721</v>
      </c>
      <c r="G98" s="491"/>
      <c r="H98" s="490">
        <f>G97/H97-1</f>
        <v>-4.7619047619047783E-2</v>
      </c>
      <c r="I98" s="491"/>
      <c r="J98" s="490">
        <f>I97/J97-1</f>
        <v>0.17391304347826098</v>
      </c>
      <c r="K98" s="491"/>
      <c r="L98" s="490">
        <f>K97/L97-1</f>
        <v>5.7117460927579744E-2</v>
      </c>
    </row>
  </sheetData>
  <sortState xmlns:xlrd2="http://schemas.microsoft.com/office/spreadsheetml/2017/richdata2" ref="A3:H16">
    <sortCondition descending="1" ref="E3"/>
  </sortState>
  <mergeCells count="85">
    <mergeCell ref="B87:B88"/>
    <mergeCell ref="C87:D87"/>
    <mergeCell ref="E87:F87"/>
    <mergeCell ref="G87:H87"/>
    <mergeCell ref="A87:A88"/>
    <mergeCell ref="I87:J87"/>
    <mergeCell ref="K87:L87"/>
    <mergeCell ref="A3:A4"/>
    <mergeCell ref="B3:B4"/>
    <mergeCell ref="C3:D3"/>
    <mergeCell ref="E3:F3"/>
    <mergeCell ref="G3:H3"/>
    <mergeCell ref="I9:J9"/>
    <mergeCell ref="K9:L9"/>
    <mergeCell ref="I17:J17"/>
    <mergeCell ref="K17:L17"/>
    <mergeCell ref="A28:A29"/>
    <mergeCell ref="B28:B29"/>
    <mergeCell ref="C28:D28"/>
    <mergeCell ref="E28:F28"/>
    <mergeCell ref="G28:H28"/>
    <mergeCell ref="N3:O3"/>
    <mergeCell ref="K3:L3"/>
    <mergeCell ref="I3:J3"/>
    <mergeCell ref="E17:F17"/>
    <mergeCell ref="G17:H17"/>
    <mergeCell ref="E9:F9"/>
    <mergeCell ref="G9:H9"/>
    <mergeCell ref="A9:A10"/>
    <mergeCell ref="B9:B10"/>
    <mergeCell ref="C9:D9"/>
    <mergeCell ref="A17:A18"/>
    <mergeCell ref="B17:B18"/>
    <mergeCell ref="C17:D17"/>
    <mergeCell ref="I28:J28"/>
    <mergeCell ref="K28:L28"/>
    <mergeCell ref="I34:J34"/>
    <mergeCell ref="K34:L34"/>
    <mergeCell ref="A48:A49"/>
    <mergeCell ref="B48:B49"/>
    <mergeCell ref="C48:D48"/>
    <mergeCell ref="E48:F48"/>
    <mergeCell ref="G48:H48"/>
    <mergeCell ref="I48:J48"/>
    <mergeCell ref="K48:L48"/>
    <mergeCell ref="A34:A35"/>
    <mergeCell ref="B34:B35"/>
    <mergeCell ref="C34:D34"/>
    <mergeCell ref="E34:F34"/>
    <mergeCell ref="G34:H34"/>
    <mergeCell ref="I58:J58"/>
    <mergeCell ref="K58:L58"/>
    <mergeCell ref="A65:A66"/>
    <mergeCell ref="B65:B66"/>
    <mergeCell ref="C65:D65"/>
    <mergeCell ref="E65:F65"/>
    <mergeCell ref="G65:H65"/>
    <mergeCell ref="I65:J65"/>
    <mergeCell ref="K65:L65"/>
    <mergeCell ref="A58:A59"/>
    <mergeCell ref="B58:B59"/>
    <mergeCell ref="C58:D58"/>
    <mergeCell ref="E58:F58"/>
    <mergeCell ref="G58:H58"/>
    <mergeCell ref="I71:J71"/>
    <mergeCell ref="K71:L71"/>
    <mergeCell ref="A79:A80"/>
    <mergeCell ref="B79:B80"/>
    <mergeCell ref="C79:D79"/>
    <mergeCell ref="E79:F79"/>
    <mergeCell ref="G79:H79"/>
    <mergeCell ref="I79:J79"/>
    <mergeCell ref="K79:L79"/>
    <mergeCell ref="A71:A72"/>
    <mergeCell ref="B71:B72"/>
    <mergeCell ref="C71:D71"/>
    <mergeCell ref="E71:F71"/>
    <mergeCell ref="G71:H71"/>
    <mergeCell ref="I94:J94"/>
    <mergeCell ref="K94:L94"/>
    <mergeCell ref="A94:A95"/>
    <mergeCell ref="B94:B95"/>
    <mergeCell ref="C94:D94"/>
    <mergeCell ref="E94:F94"/>
    <mergeCell ref="G94:H94"/>
  </mergeCells>
  <pageMargins left="0.75" right="0.75" top="1" bottom="1" header="0.5" footer="0.5"/>
  <pageSetup orientation="portrait" horizontalDpi="4294967292" verticalDpi="4294967292"/>
  <ignoredErrors>
    <ignoredError sqref="C14 D14:L14 C25:F25 C45:L45 C83:L83 C76:L76 C68:L68 H25:L2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1:X31"/>
  <sheetViews>
    <sheetView topLeftCell="P1" zoomScale="25" zoomScaleNormal="25" zoomScalePageLayoutView="25" workbookViewId="0">
      <selection activeCell="AS9" sqref="AS9"/>
    </sheetView>
  </sheetViews>
  <sheetFormatPr baseColWidth="10" defaultRowHeight="14"/>
  <cols>
    <col min="1" max="16384" width="10.83203125" style="570"/>
  </cols>
  <sheetData>
    <row r="1" spans="1:24">
      <c r="A1" s="740" t="s">
        <v>292</v>
      </c>
      <c r="B1" s="741"/>
      <c r="C1" s="741"/>
      <c r="D1" s="741"/>
      <c r="E1" s="741"/>
      <c r="F1" s="741"/>
      <c r="G1" s="742"/>
      <c r="I1" s="741" t="s">
        <v>389</v>
      </c>
      <c r="J1" s="741"/>
      <c r="K1" s="741"/>
      <c r="L1" s="741"/>
      <c r="M1" s="741"/>
      <c r="N1" s="741"/>
      <c r="O1" s="742"/>
      <c r="Q1" s="743" t="s">
        <v>390</v>
      </c>
      <c r="R1" s="744"/>
      <c r="S1" s="744"/>
      <c r="T1" s="744"/>
      <c r="U1" s="744"/>
      <c r="V1" s="744"/>
      <c r="W1" s="744"/>
      <c r="X1" s="745"/>
    </row>
    <row r="2" spans="1:24" ht="30">
      <c r="A2" s="348" t="s">
        <v>229</v>
      </c>
      <c r="B2" s="348" t="s">
        <v>230</v>
      </c>
      <c r="C2" s="123" t="s">
        <v>259</v>
      </c>
      <c r="D2" s="123" t="s">
        <v>260</v>
      </c>
      <c r="E2" s="123" t="s">
        <v>261</v>
      </c>
      <c r="F2" s="123" t="s">
        <v>262</v>
      </c>
      <c r="G2" s="123" t="s">
        <v>263</v>
      </c>
      <c r="I2" s="571" t="s">
        <v>229</v>
      </c>
      <c r="J2" s="571" t="s">
        <v>230</v>
      </c>
      <c r="K2" s="571" t="s">
        <v>222</v>
      </c>
      <c r="L2" s="571" t="s">
        <v>223</v>
      </c>
      <c r="M2" s="571" t="s">
        <v>224</v>
      </c>
      <c r="N2" s="571" t="s">
        <v>225</v>
      </c>
      <c r="O2" s="571" t="s">
        <v>231</v>
      </c>
      <c r="Q2" s="568" t="s">
        <v>415</v>
      </c>
      <c r="R2" s="569" t="s">
        <v>229</v>
      </c>
      <c r="S2" s="569" t="s">
        <v>230</v>
      </c>
      <c r="T2" s="569" t="s">
        <v>400</v>
      </c>
      <c r="U2" s="569" t="s">
        <v>399</v>
      </c>
      <c r="V2" s="569" t="s">
        <v>397</v>
      </c>
      <c r="W2" s="569" t="s">
        <v>398</v>
      </c>
      <c r="X2" s="569" t="s">
        <v>231</v>
      </c>
    </row>
    <row r="3" spans="1:24" ht="105">
      <c r="A3" s="572" t="s">
        <v>270</v>
      </c>
      <c r="B3" s="42" t="s">
        <v>170</v>
      </c>
      <c r="C3" s="476">
        <v>94.117647058823536</v>
      </c>
      <c r="D3" s="476">
        <v>85.333333333333329</v>
      </c>
      <c r="E3" s="476">
        <v>95.238095238095241</v>
      </c>
      <c r="F3" s="476">
        <v>51.851851851851848</v>
      </c>
      <c r="G3" s="476">
        <v>81.635231870525985</v>
      </c>
      <c r="I3" s="573" t="s">
        <v>178</v>
      </c>
      <c r="J3" s="573" t="s">
        <v>170</v>
      </c>
      <c r="K3" s="476">
        <v>92.156862745098024</v>
      </c>
      <c r="L3" s="476">
        <v>84</v>
      </c>
      <c r="M3" s="476">
        <v>100</v>
      </c>
      <c r="N3" s="476">
        <v>70.370370370370367</v>
      </c>
      <c r="O3" s="476">
        <v>86.631808278867098</v>
      </c>
      <c r="Q3" s="574">
        <v>2</v>
      </c>
      <c r="R3" s="575" t="s">
        <v>316</v>
      </c>
      <c r="S3" s="434" t="s">
        <v>317</v>
      </c>
      <c r="T3" s="435">
        <v>98.039215686274503</v>
      </c>
      <c r="U3" s="435">
        <v>94.666666666666657</v>
      </c>
      <c r="V3" s="435">
        <v>52.380952380952372</v>
      </c>
      <c r="W3" s="435">
        <v>100</v>
      </c>
      <c r="X3" s="435">
        <v>86.271708683473378</v>
      </c>
    </row>
    <row r="4" spans="1:24" ht="90">
      <c r="A4" s="572" t="s">
        <v>272</v>
      </c>
      <c r="B4" s="572" t="s">
        <v>150</v>
      </c>
      <c r="C4" s="476">
        <v>96.078431372549019</v>
      </c>
      <c r="D4" s="476">
        <v>88</v>
      </c>
      <c r="E4" s="476">
        <v>85.714285714285708</v>
      </c>
      <c r="F4" s="476">
        <v>81.481481481481481</v>
      </c>
      <c r="G4" s="476">
        <v>87.818549642079049</v>
      </c>
      <c r="I4" s="573" t="s">
        <v>165</v>
      </c>
      <c r="J4" s="573" t="s">
        <v>150</v>
      </c>
      <c r="K4" s="476">
        <v>84.313725490196092</v>
      </c>
      <c r="L4" s="476">
        <v>86.666666666666686</v>
      </c>
      <c r="M4" s="476">
        <v>95.238095238095227</v>
      </c>
      <c r="N4" s="476">
        <v>96.296296296296305</v>
      </c>
      <c r="O4" s="476">
        <v>90.628695922813577</v>
      </c>
      <c r="Q4" s="574">
        <v>3</v>
      </c>
      <c r="R4" s="576" t="s">
        <v>272</v>
      </c>
      <c r="S4" s="434" t="s">
        <v>318</v>
      </c>
      <c r="T4" s="435">
        <v>88.235294117647058</v>
      </c>
      <c r="U4" s="577">
        <v>86.666666666666657</v>
      </c>
      <c r="V4" s="435">
        <v>80.952380952380949</v>
      </c>
      <c r="W4" s="435">
        <v>92.592592592592581</v>
      </c>
      <c r="X4" s="577">
        <v>87.111733582321804</v>
      </c>
    </row>
    <row r="5" spans="1:24" ht="75">
      <c r="A5" s="572" t="s">
        <v>291</v>
      </c>
      <c r="B5" s="572" t="s">
        <v>150</v>
      </c>
      <c r="C5" s="476">
        <v>100</v>
      </c>
      <c r="D5" s="476">
        <v>90.666666666666671</v>
      </c>
      <c r="E5" s="476">
        <v>52.38095238095238</v>
      </c>
      <c r="F5" s="476">
        <v>81.481481481481481</v>
      </c>
      <c r="G5" s="476">
        <v>81.13227513227514</v>
      </c>
      <c r="I5" s="573" t="s">
        <v>166</v>
      </c>
      <c r="J5" s="573" t="s">
        <v>150</v>
      </c>
      <c r="K5" s="476">
        <v>92.156862745098039</v>
      </c>
      <c r="L5" s="476">
        <v>86.666666666666686</v>
      </c>
      <c r="M5" s="476">
        <v>90.476190476190467</v>
      </c>
      <c r="N5" s="476">
        <v>100</v>
      </c>
      <c r="O5" s="476">
        <v>92.324929971988794</v>
      </c>
      <c r="Q5" s="574">
        <v>5</v>
      </c>
      <c r="R5" s="578" t="s">
        <v>291</v>
      </c>
      <c r="S5" s="576" t="s">
        <v>318</v>
      </c>
      <c r="T5" s="435">
        <v>100</v>
      </c>
      <c r="U5" s="435">
        <v>89.333333333333314</v>
      </c>
      <c r="V5" s="435">
        <v>90.476190476190467</v>
      </c>
      <c r="W5" s="435">
        <v>92.592592592592581</v>
      </c>
      <c r="X5" s="435">
        <v>93.100529100529087</v>
      </c>
    </row>
    <row r="6" spans="1:24" ht="195">
      <c r="A6" s="572" t="s">
        <v>282</v>
      </c>
      <c r="B6" s="42" t="s">
        <v>175</v>
      </c>
      <c r="C6" s="476">
        <v>82.352941176470594</v>
      </c>
      <c r="D6" s="476">
        <v>76</v>
      </c>
      <c r="E6" s="476">
        <v>23.80952380952381</v>
      </c>
      <c r="F6" s="476">
        <v>40.74074074074074</v>
      </c>
      <c r="G6" s="476">
        <v>55.725801431683784</v>
      </c>
      <c r="I6" s="567" t="s">
        <v>179</v>
      </c>
      <c r="J6" s="567" t="s">
        <v>175</v>
      </c>
      <c r="K6" s="476">
        <v>72.549019607843135</v>
      </c>
      <c r="L6" s="476">
        <v>76</v>
      </c>
      <c r="M6" s="476">
        <v>0</v>
      </c>
      <c r="N6" s="476">
        <v>40.740740740740733</v>
      </c>
      <c r="O6" s="476">
        <v>47.322440087145971</v>
      </c>
      <c r="Q6" s="574">
        <v>6</v>
      </c>
      <c r="R6" s="576" t="s">
        <v>320</v>
      </c>
      <c r="S6" s="434" t="s">
        <v>175</v>
      </c>
      <c r="T6" s="435">
        <v>92.156862745098039</v>
      </c>
      <c r="U6" s="435">
        <v>93.333333333333314</v>
      </c>
      <c r="V6" s="435">
        <v>90.476190476190467</v>
      </c>
      <c r="W6" s="435">
        <v>92.592592592592581</v>
      </c>
      <c r="X6" s="435">
        <v>92.13974478680359</v>
      </c>
    </row>
    <row r="7" spans="1:24" ht="75">
      <c r="A7" s="572" t="s">
        <v>290</v>
      </c>
      <c r="B7" s="572" t="s">
        <v>150</v>
      </c>
      <c r="C7" s="476">
        <v>98.039215686274517</v>
      </c>
      <c r="D7" s="476">
        <v>92</v>
      </c>
      <c r="E7" s="476">
        <v>52.380952380952387</v>
      </c>
      <c r="F7" s="476">
        <v>62.962962962962969</v>
      </c>
      <c r="G7" s="476">
        <v>76.345782757547468</v>
      </c>
      <c r="I7" s="42" t="s">
        <v>167</v>
      </c>
      <c r="J7" s="42" t="s">
        <v>150</v>
      </c>
      <c r="K7" s="476">
        <v>88.235294117647058</v>
      </c>
      <c r="L7" s="476">
        <v>90.666666666666686</v>
      </c>
      <c r="M7" s="476">
        <v>90.476190476190482</v>
      </c>
      <c r="N7" s="476">
        <v>59.259259259259267</v>
      </c>
      <c r="O7" s="476">
        <v>82.159352629940884</v>
      </c>
      <c r="Q7" s="574">
        <v>7</v>
      </c>
      <c r="R7" s="576" t="s">
        <v>290</v>
      </c>
      <c r="S7" s="434" t="s">
        <v>318</v>
      </c>
      <c r="T7" s="435">
        <v>94.117647058823536</v>
      </c>
      <c r="U7" s="435">
        <v>83.999999999999986</v>
      </c>
      <c r="V7" s="435">
        <v>80.952380952380949</v>
      </c>
      <c r="W7" s="435">
        <v>70.370370370370367</v>
      </c>
      <c r="X7" s="435">
        <v>82.36009959539372</v>
      </c>
    </row>
    <row r="8" spans="1:24" ht="165">
      <c r="A8" s="572" t="s">
        <v>284</v>
      </c>
      <c r="B8" s="42" t="s">
        <v>175</v>
      </c>
      <c r="C8" s="476">
        <v>80.392156862745097</v>
      </c>
      <c r="D8" s="476">
        <v>73.333333333333329</v>
      </c>
      <c r="E8" s="476">
        <v>28.571428571428569</v>
      </c>
      <c r="F8" s="476">
        <v>44.444444444444436</v>
      </c>
      <c r="G8" s="476">
        <v>56.685340802987866</v>
      </c>
      <c r="I8" s="42" t="s">
        <v>180</v>
      </c>
      <c r="J8" s="42" t="s">
        <v>175</v>
      </c>
      <c r="K8" s="476">
        <v>72.549019607843135</v>
      </c>
      <c r="L8" s="476">
        <v>73.333333333333329</v>
      </c>
      <c r="M8" s="476">
        <v>0</v>
      </c>
      <c r="N8" s="476">
        <v>29.629629629629626</v>
      </c>
      <c r="O8" s="476">
        <v>43.877995642701521</v>
      </c>
      <c r="Q8" s="574">
        <v>13</v>
      </c>
      <c r="R8" s="576" t="s">
        <v>324</v>
      </c>
      <c r="S8" s="434" t="s">
        <v>175</v>
      </c>
      <c r="T8" s="435">
        <v>82.352941176470594</v>
      </c>
      <c r="U8" s="435">
        <v>86.666666666666686</v>
      </c>
      <c r="V8" s="435">
        <v>100</v>
      </c>
      <c r="W8" s="435">
        <v>100</v>
      </c>
      <c r="X8" s="435">
        <v>92.254901960784323</v>
      </c>
    </row>
    <row r="9" spans="1:24" ht="105">
      <c r="A9" s="572" t="s">
        <v>273</v>
      </c>
      <c r="B9" s="572" t="s">
        <v>150</v>
      </c>
      <c r="C9" s="476">
        <v>94.117647058823536</v>
      </c>
      <c r="D9" s="476">
        <v>82.666666666666671</v>
      </c>
      <c r="E9" s="476">
        <v>85.714285714285708</v>
      </c>
      <c r="F9" s="476">
        <v>88.888888888888872</v>
      </c>
      <c r="G9" s="476">
        <v>87.846872082166215</v>
      </c>
      <c r="I9" s="573" t="s">
        <v>168</v>
      </c>
      <c r="J9" s="573" t="s">
        <v>150</v>
      </c>
      <c r="K9" s="476">
        <v>78.431372549019599</v>
      </c>
      <c r="L9" s="476">
        <v>88</v>
      </c>
      <c r="M9" s="476">
        <v>95.238095238095227</v>
      </c>
      <c r="N9" s="476">
        <v>100</v>
      </c>
      <c r="O9" s="476">
        <v>90.417366946778714</v>
      </c>
      <c r="Q9" s="574">
        <v>14</v>
      </c>
      <c r="R9" s="576" t="s">
        <v>327</v>
      </c>
      <c r="S9" s="576" t="s">
        <v>413</v>
      </c>
      <c r="T9" s="435">
        <v>98.039215686274517</v>
      </c>
      <c r="U9" s="435">
        <v>76</v>
      </c>
      <c r="V9" s="435">
        <v>85.714285714285708</v>
      </c>
      <c r="W9" s="435">
        <v>100</v>
      </c>
      <c r="X9" s="435">
        <v>89.938375350140063</v>
      </c>
    </row>
    <row r="10" spans="1:24" ht="60">
      <c r="A10" s="572" t="s">
        <v>266</v>
      </c>
      <c r="B10" s="572" t="s">
        <v>156</v>
      </c>
      <c r="C10" s="476">
        <v>82.352941176470594</v>
      </c>
      <c r="D10" s="476">
        <v>86.666666666666671</v>
      </c>
      <c r="E10" s="476">
        <v>80.952380952380949</v>
      </c>
      <c r="F10" s="476">
        <v>81.481481481481481</v>
      </c>
      <c r="G10" s="476">
        <v>82.863367569249917</v>
      </c>
      <c r="I10" s="573" t="s">
        <v>171</v>
      </c>
      <c r="J10" s="573" t="s">
        <v>156</v>
      </c>
      <c r="K10" s="476">
        <v>84.313725490196077</v>
      </c>
      <c r="L10" s="476">
        <v>82.666666666666657</v>
      </c>
      <c r="M10" s="476">
        <v>85.714285714285708</v>
      </c>
      <c r="N10" s="476">
        <v>92.592592592592581</v>
      </c>
      <c r="O10" s="476">
        <v>86.321817615935259</v>
      </c>
      <c r="Q10" s="574">
        <v>16</v>
      </c>
      <c r="R10" s="578" t="s">
        <v>375</v>
      </c>
      <c r="S10" s="434" t="s">
        <v>156</v>
      </c>
      <c r="T10" s="435">
        <v>98.039215686274517</v>
      </c>
      <c r="U10" s="435">
        <v>88</v>
      </c>
      <c r="V10" s="435">
        <v>100</v>
      </c>
      <c r="W10" s="435">
        <v>100</v>
      </c>
      <c r="X10" s="435">
        <v>96.509803921568633</v>
      </c>
    </row>
    <row r="11" spans="1:24" ht="30">
      <c r="A11" s="572" t="s">
        <v>274</v>
      </c>
      <c r="B11" s="572" t="s">
        <v>150</v>
      </c>
      <c r="C11" s="476">
        <v>94.117647058823536</v>
      </c>
      <c r="D11" s="476">
        <v>82.666666666666671</v>
      </c>
      <c r="E11" s="476">
        <v>95.238095238095241</v>
      </c>
      <c r="F11" s="476">
        <v>66.666666666666671</v>
      </c>
      <c r="G11" s="476">
        <v>84.672268907563023</v>
      </c>
      <c r="I11" s="573" t="s">
        <v>149</v>
      </c>
      <c r="J11" s="573" t="s">
        <v>150</v>
      </c>
      <c r="K11" s="476">
        <v>90.196078431372541</v>
      </c>
      <c r="L11" s="476">
        <v>96</v>
      </c>
      <c r="M11" s="476">
        <v>100</v>
      </c>
      <c r="N11" s="476">
        <v>77.777777777777771</v>
      </c>
      <c r="O11" s="476">
        <v>90.993464052287578</v>
      </c>
      <c r="Q11" s="574">
        <v>18</v>
      </c>
      <c r="R11" s="575" t="s">
        <v>330</v>
      </c>
      <c r="S11" s="434" t="s">
        <v>318</v>
      </c>
      <c r="T11" s="435">
        <v>98.039215686274517</v>
      </c>
      <c r="U11" s="435">
        <v>86.666666666666657</v>
      </c>
      <c r="V11" s="435">
        <v>80.952380952380949</v>
      </c>
      <c r="W11" s="435">
        <v>70.370370370370367</v>
      </c>
      <c r="X11" s="435">
        <v>84.007158418923126</v>
      </c>
    </row>
    <row r="12" spans="1:24" ht="120">
      <c r="A12" s="572" t="s">
        <v>281</v>
      </c>
      <c r="B12" s="42" t="s">
        <v>172</v>
      </c>
      <c r="C12" s="476">
        <v>94.117647058823536</v>
      </c>
      <c r="D12" s="476">
        <v>88</v>
      </c>
      <c r="E12" s="476">
        <v>100</v>
      </c>
      <c r="F12" s="476">
        <v>51.851851851851848</v>
      </c>
      <c r="G12" s="476">
        <v>83.492374727668846</v>
      </c>
      <c r="I12" s="42" t="s">
        <v>173</v>
      </c>
      <c r="J12" s="42" t="s">
        <v>172</v>
      </c>
      <c r="K12" s="476">
        <v>94.117647058823536</v>
      </c>
      <c r="L12" s="476">
        <v>85.333333333333343</v>
      </c>
      <c r="M12" s="476">
        <v>100</v>
      </c>
      <c r="N12" s="476">
        <v>70.370370370370367</v>
      </c>
      <c r="O12" s="476">
        <v>87.455337690631822</v>
      </c>
      <c r="Q12" s="574">
        <v>24</v>
      </c>
      <c r="R12" s="575" t="s">
        <v>335</v>
      </c>
      <c r="S12" s="434" t="s">
        <v>172</v>
      </c>
      <c r="T12" s="435">
        <v>98.039215686274517</v>
      </c>
      <c r="U12" s="435">
        <v>90.666666666666657</v>
      </c>
      <c r="V12" s="435">
        <v>100</v>
      </c>
      <c r="W12" s="435">
        <v>77.777777777777771</v>
      </c>
      <c r="X12" s="435">
        <v>91.620915032679733</v>
      </c>
    </row>
    <row r="13" spans="1:24" ht="30">
      <c r="A13" s="572" t="s">
        <v>264</v>
      </c>
      <c r="B13" s="572" t="s">
        <v>156</v>
      </c>
      <c r="C13" s="476">
        <v>94.117647058823536</v>
      </c>
      <c r="D13" s="476">
        <v>86.666666666666671</v>
      </c>
      <c r="E13" s="476">
        <v>80.952380952380949</v>
      </c>
      <c r="F13" s="476">
        <v>85.185185185185176</v>
      </c>
      <c r="G13" s="476">
        <v>86.730469965764087</v>
      </c>
      <c r="I13" s="573" t="s">
        <v>155</v>
      </c>
      <c r="J13" s="573" t="s">
        <v>156</v>
      </c>
      <c r="K13" s="476">
        <v>90.196078431372541</v>
      </c>
      <c r="L13" s="476">
        <v>89.333333333333314</v>
      </c>
      <c r="M13" s="476">
        <v>85.714285714285708</v>
      </c>
      <c r="N13" s="476">
        <v>100</v>
      </c>
      <c r="O13" s="476">
        <v>91.310924369747895</v>
      </c>
      <c r="Q13" s="574">
        <v>26</v>
      </c>
      <c r="R13" s="578" t="s">
        <v>264</v>
      </c>
      <c r="S13" s="576" t="s">
        <v>156</v>
      </c>
      <c r="T13" s="435">
        <v>98.039215686274517</v>
      </c>
      <c r="U13" s="435">
        <v>98.666666666666657</v>
      </c>
      <c r="V13" s="435">
        <v>100</v>
      </c>
      <c r="W13" s="435">
        <v>100</v>
      </c>
      <c r="X13" s="435">
        <v>99.17647058823529</v>
      </c>
    </row>
    <row r="14" spans="1:24" ht="105">
      <c r="A14" s="572" t="s">
        <v>283</v>
      </c>
      <c r="B14" s="42" t="s">
        <v>175</v>
      </c>
      <c r="C14" s="476">
        <v>82.352941176470594</v>
      </c>
      <c r="D14" s="476">
        <v>80</v>
      </c>
      <c r="E14" s="476">
        <v>28.571428571428569</v>
      </c>
      <c r="F14" s="476">
        <v>33.333333333333336</v>
      </c>
      <c r="G14" s="476">
        <v>56.064425770308127</v>
      </c>
      <c r="I14" s="567" t="s">
        <v>174</v>
      </c>
      <c r="J14" s="567" t="s">
        <v>175</v>
      </c>
      <c r="K14" s="476">
        <v>72.549019607843135</v>
      </c>
      <c r="L14" s="476">
        <v>74.666666666666657</v>
      </c>
      <c r="M14" s="476">
        <v>0</v>
      </c>
      <c r="N14" s="476">
        <v>40.740740740740733</v>
      </c>
      <c r="O14" s="476">
        <v>46.989106753812628</v>
      </c>
      <c r="Q14" s="574">
        <v>28</v>
      </c>
      <c r="R14" s="575" t="s">
        <v>338</v>
      </c>
      <c r="S14" s="434" t="s">
        <v>175</v>
      </c>
      <c r="T14" s="435">
        <v>92.156862745098039</v>
      </c>
      <c r="U14" s="435">
        <v>89.333333333333314</v>
      </c>
      <c r="V14" s="435">
        <v>80.952380952380949</v>
      </c>
      <c r="W14" s="435">
        <v>92.592592592592581</v>
      </c>
      <c r="X14" s="435">
        <v>88.75879240585121</v>
      </c>
    </row>
    <row r="15" spans="1:24" ht="90">
      <c r="A15" s="572" t="s">
        <v>288</v>
      </c>
      <c r="B15" s="42" t="s">
        <v>182</v>
      </c>
      <c r="C15" s="476">
        <v>86.274509803921589</v>
      </c>
      <c r="D15" s="476">
        <v>80</v>
      </c>
      <c r="E15" s="476">
        <v>52.380952380952387</v>
      </c>
      <c r="F15" s="476">
        <v>62.962962962962969</v>
      </c>
      <c r="G15" s="476">
        <v>70.404606286959236</v>
      </c>
      <c r="I15" s="42" t="s">
        <v>181</v>
      </c>
      <c r="J15" s="42" t="s">
        <v>182</v>
      </c>
      <c r="K15" s="476">
        <v>94.117647058823536</v>
      </c>
      <c r="L15" s="476">
        <v>90.666666666666686</v>
      </c>
      <c r="M15" s="476">
        <v>100</v>
      </c>
      <c r="N15" s="476">
        <v>85.185185185185176</v>
      </c>
      <c r="O15" s="476">
        <v>92.492374727668846</v>
      </c>
      <c r="Q15" s="574">
        <v>31</v>
      </c>
      <c r="R15" s="434" t="s">
        <v>341</v>
      </c>
      <c r="S15" s="434" t="s">
        <v>158</v>
      </c>
      <c r="T15" s="435">
        <v>90.196078431372541</v>
      </c>
      <c r="U15" s="435">
        <v>90.666666666666657</v>
      </c>
      <c r="V15" s="435">
        <v>80.952380952380949</v>
      </c>
      <c r="W15" s="435">
        <v>77.777777777777771</v>
      </c>
      <c r="X15" s="435">
        <v>84.898225957049476</v>
      </c>
    </row>
    <row r="16" spans="1:24" ht="105">
      <c r="A16" s="572" t="s">
        <v>285</v>
      </c>
      <c r="B16" s="567" t="s">
        <v>158</v>
      </c>
      <c r="C16" s="476">
        <v>76.470588235294116</v>
      </c>
      <c r="D16" s="476">
        <v>65.333333333333329</v>
      </c>
      <c r="E16" s="476">
        <v>57.142857142857139</v>
      </c>
      <c r="F16" s="476">
        <v>25.925925925925924</v>
      </c>
      <c r="G16" s="476">
        <v>56.21817615935263</v>
      </c>
      <c r="I16" s="567" t="s">
        <v>157</v>
      </c>
      <c r="J16" s="567" t="s">
        <v>158</v>
      </c>
      <c r="K16" s="476">
        <v>70.588235294117652</v>
      </c>
      <c r="L16" s="476">
        <v>58.666666666666657</v>
      </c>
      <c r="M16" s="476">
        <v>66.666666666666657</v>
      </c>
      <c r="N16" s="476">
        <v>33.333333333333336</v>
      </c>
      <c r="O16" s="476">
        <v>57.313725490196077</v>
      </c>
      <c r="Q16" s="574">
        <v>32</v>
      </c>
      <c r="R16" s="575" t="s">
        <v>342</v>
      </c>
      <c r="S16" s="434" t="s">
        <v>158</v>
      </c>
      <c r="T16" s="435">
        <v>68.627450980392155</v>
      </c>
      <c r="U16" s="435">
        <v>56</v>
      </c>
      <c r="V16" s="435">
        <v>90.476190476190467</v>
      </c>
      <c r="W16" s="435">
        <v>55.555555555555557</v>
      </c>
      <c r="X16" s="435">
        <v>67.664799253034545</v>
      </c>
    </row>
    <row r="17" spans="1:24" ht="60">
      <c r="A17" s="572" t="s">
        <v>160</v>
      </c>
      <c r="B17" s="572" t="s">
        <v>159</v>
      </c>
      <c r="C17" s="476">
        <v>90.196078431372555</v>
      </c>
      <c r="D17" s="476">
        <v>61.333333333333336</v>
      </c>
      <c r="E17" s="476">
        <v>80.952380952380949</v>
      </c>
      <c r="F17" s="476">
        <v>44.444444444444436</v>
      </c>
      <c r="G17" s="476">
        <v>69.231559290382833</v>
      </c>
      <c r="I17" s="567" t="s">
        <v>160</v>
      </c>
      <c r="J17" s="567" t="s">
        <v>159</v>
      </c>
      <c r="K17" s="476">
        <v>82.352941176470594</v>
      </c>
      <c r="L17" s="476">
        <v>74.666666667999991</v>
      </c>
      <c r="M17" s="476">
        <v>100</v>
      </c>
      <c r="N17" s="476">
        <v>66.666666659259263</v>
      </c>
      <c r="O17" s="476">
        <v>80.921568625932451</v>
      </c>
      <c r="Q17" s="574">
        <v>33</v>
      </c>
      <c r="R17" s="578" t="s">
        <v>160</v>
      </c>
      <c r="S17" s="575" t="s">
        <v>159</v>
      </c>
      <c r="T17" s="435">
        <v>82.352941176470594</v>
      </c>
      <c r="U17" s="435">
        <v>77.333333333333329</v>
      </c>
      <c r="V17" s="435">
        <v>52.380952380952372</v>
      </c>
      <c r="W17" s="435">
        <v>100</v>
      </c>
      <c r="X17" s="435">
        <v>78.016806722689068</v>
      </c>
    </row>
    <row r="18" spans="1:24" ht="60">
      <c r="A18" s="572" t="s">
        <v>287</v>
      </c>
      <c r="B18" s="572" t="s">
        <v>159</v>
      </c>
      <c r="C18" s="476">
        <v>88.235294117647072</v>
      </c>
      <c r="D18" s="476">
        <v>62.666666666666664</v>
      </c>
      <c r="E18" s="476">
        <v>90.476190476190482</v>
      </c>
      <c r="F18" s="476">
        <v>70.370370370370381</v>
      </c>
      <c r="G18" s="476">
        <v>77.937130407718655</v>
      </c>
      <c r="I18" s="567" t="s">
        <v>161</v>
      </c>
      <c r="J18" s="567" t="s">
        <v>159</v>
      </c>
      <c r="K18" s="476">
        <v>88.235294117647058</v>
      </c>
      <c r="L18" s="476">
        <v>74.666666666666657</v>
      </c>
      <c r="M18" s="476">
        <v>100</v>
      </c>
      <c r="N18" s="476">
        <v>77.777777777777771</v>
      </c>
      <c r="O18" s="476">
        <v>85.169934640522868</v>
      </c>
      <c r="Q18" s="574">
        <v>35</v>
      </c>
      <c r="R18" s="434" t="s">
        <v>345</v>
      </c>
      <c r="S18" s="434" t="s">
        <v>159</v>
      </c>
      <c r="T18" s="435">
        <v>82.352941176470594</v>
      </c>
      <c r="U18" s="577">
        <v>74.666666666666671</v>
      </c>
      <c r="V18" s="577">
        <v>42.857142857142854</v>
      </c>
      <c r="W18" s="577">
        <v>100</v>
      </c>
      <c r="X18" s="577">
        <v>74.969187675070032</v>
      </c>
    </row>
    <row r="19" spans="1:24" ht="180">
      <c r="A19" s="572" t="s">
        <v>289</v>
      </c>
      <c r="B19" s="573" t="s">
        <v>164</v>
      </c>
      <c r="C19" s="476">
        <v>92.156862745098053</v>
      </c>
      <c r="D19" s="476">
        <v>94.666666666666671</v>
      </c>
      <c r="E19" s="476">
        <v>71.428571428571431</v>
      </c>
      <c r="F19" s="476">
        <v>66.666666666666671</v>
      </c>
      <c r="G19" s="476">
        <v>81.229691876750721</v>
      </c>
      <c r="I19" s="573" t="s">
        <v>163</v>
      </c>
      <c r="J19" s="573" t="s">
        <v>164</v>
      </c>
      <c r="K19" s="476">
        <v>88.235294117647058</v>
      </c>
      <c r="L19" s="476">
        <v>92</v>
      </c>
      <c r="M19" s="476">
        <v>85.714285714285708</v>
      </c>
      <c r="N19" s="476">
        <v>62.962962962962962</v>
      </c>
      <c r="O19" s="476">
        <v>82.228135698723946</v>
      </c>
      <c r="Q19" s="574">
        <v>41</v>
      </c>
      <c r="R19" s="578" t="s">
        <v>373</v>
      </c>
      <c r="S19" s="576" t="s">
        <v>164</v>
      </c>
      <c r="T19" s="435">
        <v>94.117647058823536</v>
      </c>
      <c r="U19" s="435">
        <v>92</v>
      </c>
      <c r="V19" s="435">
        <v>100</v>
      </c>
      <c r="W19" s="435">
        <v>70.370370370370367</v>
      </c>
      <c r="X19" s="435">
        <v>89.122004357298479</v>
      </c>
    </row>
    <row r="20" spans="1:24" ht="45">
      <c r="A20" s="572" t="s">
        <v>277</v>
      </c>
      <c r="B20" s="572" t="s">
        <v>150</v>
      </c>
      <c r="C20" s="476">
        <v>96.078431372549019</v>
      </c>
      <c r="D20" s="476">
        <v>81.333333333333329</v>
      </c>
      <c r="E20" s="476">
        <v>90.476190476190482</v>
      </c>
      <c r="F20" s="476">
        <v>70.370370370370367</v>
      </c>
      <c r="G20" s="476">
        <v>84.56458138811081</v>
      </c>
      <c r="I20" s="42" t="s">
        <v>258</v>
      </c>
      <c r="J20" s="42" t="s">
        <v>150</v>
      </c>
      <c r="K20" s="476">
        <v>86.274509803921575</v>
      </c>
      <c r="L20" s="476">
        <v>96</v>
      </c>
      <c r="M20" s="476">
        <v>90.476190476190467</v>
      </c>
      <c r="N20" s="476">
        <v>66.666666666666671</v>
      </c>
      <c r="O20" s="476">
        <v>84.854341736694678</v>
      </c>
      <c r="Q20" s="574">
        <v>42</v>
      </c>
      <c r="R20" s="578" t="s">
        <v>277</v>
      </c>
      <c r="S20" s="576" t="s">
        <v>318</v>
      </c>
      <c r="T20" s="435">
        <v>98.039215686274517</v>
      </c>
      <c r="U20" s="435">
        <v>90.666666666666657</v>
      </c>
      <c r="V20" s="435">
        <v>90.476190476190467</v>
      </c>
      <c r="W20" s="435">
        <v>70.370370370370367</v>
      </c>
      <c r="X20" s="435">
        <v>87.388110799875506</v>
      </c>
    </row>
    <row r="21" spans="1:24" ht="135">
      <c r="A21" s="572" t="s">
        <v>275</v>
      </c>
      <c r="B21" s="572" t="s">
        <v>150</v>
      </c>
      <c r="C21" s="476">
        <v>96.078431372549019</v>
      </c>
      <c r="D21" s="476">
        <v>85.333333333333329</v>
      </c>
      <c r="E21" s="476">
        <v>80.952380952380949</v>
      </c>
      <c r="F21" s="476">
        <v>77.777777777777771</v>
      </c>
      <c r="G21" s="476">
        <v>85.035480859010264</v>
      </c>
      <c r="I21" s="573" t="s">
        <v>169</v>
      </c>
      <c r="J21" s="573" t="s">
        <v>150</v>
      </c>
      <c r="K21" s="476">
        <v>86.274509803921575</v>
      </c>
      <c r="L21" s="476">
        <v>93.333333333333314</v>
      </c>
      <c r="M21" s="476">
        <v>90.476190476190467</v>
      </c>
      <c r="N21" s="476">
        <v>74.074074074074076</v>
      </c>
      <c r="O21" s="476">
        <v>86.039526921879855</v>
      </c>
      <c r="Q21" s="574">
        <v>45</v>
      </c>
      <c r="R21" s="578" t="s">
        <v>370</v>
      </c>
      <c r="S21" s="576" t="s">
        <v>318</v>
      </c>
      <c r="T21" s="435">
        <v>100</v>
      </c>
      <c r="U21" s="435">
        <v>90.666666666666657</v>
      </c>
      <c r="V21" s="435">
        <v>90.476190476190467</v>
      </c>
      <c r="W21" s="435">
        <v>70.370370370370367</v>
      </c>
      <c r="X21" s="435">
        <v>87.878306878306873</v>
      </c>
    </row>
    <row r="22" spans="1:24" ht="45">
      <c r="A22" s="572" t="s">
        <v>276</v>
      </c>
      <c r="B22" s="572" t="s">
        <v>150</v>
      </c>
      <c r="C22" s="476">
        <v>94.117647058823536</v>
      </c>
      <c r="D22" s="476">
        <v>90.666666666666671</v>
      </c>
      <c r="E22" s="476">
        <v>95.238095238095241</v>
      </c>
      <c r="F22" s="476">
        <v>70.370370370370367</v>
      </c>
      <c r="G22" s="476">
        <v>87.598194833488947</v>
      </c>
      <c r="I22" s="573" t="s">
        <v>154</v>
      </c>
      <c r="J22" s="573" t="s">
        <v>150</v>
      </c>
      <c r="K22" s="476">
        <v>90.196078431372541</v>
      </c>
      <c r="L22" s="476">
        <v>98.666666666666657</v>
      </c>
      <c r="M22" s="476">
        <v>100</v>
      </c>
      <c r="N22" s="476">
        <v>77.777777777777771</v>
      </c>
      <c r="O22" s="476">
        <v>91.66013071895425</v>
      </c>
      <c r="Q22" s="574">
        <v>46</v>
      </c>
      <c r="R22" s="434" t="s">
        <v>369</v>
      </c>
      <c r="S22" s="576" t="s">
        <v>318</v>
      </c>
      <c r="T22" s="435">
        <v>94.117647058823536</v>
      </c>
      <c r="U22" s="435">
        <v>92</v>
      </c>
      <c r="V22" s="435">
        <v>90.476190476190467</v>
      </c>
      <c r="W22" s="435">
        <v>70.370370370370367</v>
      </c>
      <c r="X22" s="435">
        <v>86.7410519763461</v>
      </c>
    </row>
    <row r="23" spans="1:24" ht="150">
      <c r="A23" s="572" t="s">
        <v>271</v>
      </c>
      <c r="B23" s="42" t="s">
        <v>170</v>
      </c>
      <c r="C23" s="476">
        <v>98.039215686274517</v>
      </c>
      <c r="D23" s="476">
        <v>77.333333333333329</v>
      </c>
      <c r="E23" s="476">
        <v>85.714285714285708</v>
      </c>
      <c r="F23" s="476">
        <v>88.888888888888872</v>
      </c>
      <c r="G23" s="476">
        <v>87.493930905695606</v>
      </c>
      <c r="I23" s="573" t="s">
        <v>183</v>
      </c>
      <c r="J23" s="573" t="s">
        <v>170</v>
      </c>
      <c r="K23" s="476">
        <v>94.117647058823536</v>
      </c>
      <c r="L23" s="476">
        <v>82.666666666666657</v>
      </c>
      <c r="M23" s="476">
        <v>100</v>
      </c>
      <c r="N23" s="476">
        <v>77.777777777777771</v>
      </c>
      <c r="O23" s="476">
        <v>88.640522875816984</v>
      </c>
      <c r="Q23" s="574">
        <v>49</v>
      </c>
      <c r="R23" s="434" t="s">
        <v>352</v>
      </c>
      <c r="S23" s="434" t="s">
        <v>317</v>
      </c>
      <c r="T23" s="435">
        <v>88.235294117647058</v>
      </c>
      <c r="U23" s="435">
        <v>88</v>
      </c>
      <c r="V23" s="435">
        <v>95.238095238095227</v>
      </c>
      <c r="W23" s="435">
        <v>100</v>
      </c>
      <c r="X23" s="435">
        <v>92.868347338935578</v>
      </c>
    </row>
    <row r="24" spans="1:24" ht="60">
      <c r="A24" s="572" t="s">
        <v>265</v>
      </c>
      <c r="B24" s="572" t="s">
        <v>156</v>
      </c>
      <c r="C24" s="476">
        <v>90.196078431372555</v>
      </c>
      <c r="D24" s="476">
        <v>85.333333333333329</v>
      </c>
      <c r="E24" s="476">
        <v>80.952380952380949</v>
      </c>
      <c r="F24" s="476">
        <v>81.481481481481481</v>
      </c>
      <c r="G24" s="476">
        <v>84.490818549642086</v>
      </c>
      <c r="I24" s="573" t="s">
        <v>176</v>
      </c>
      <c r="J24" s="573" t="s">
        <v>156</v>
      </c>
      <c r="K24" s="476">
        <v>90.196078431372541</v>
      </c>
      <c r="L24" s="476">
        <v>86.666666666666657</v>
      </c>
      <c r="M24" s="476">
        <v>90.476190476190467</v>
      </c>
      <c r="N24" s="476">
        <v>92.592592592592581</v>
      </c>
      <c r="O24" s="476">
        <v>89.982882041705551</v>
      </c>
      <c r="Q24" s="574">
        <v>50</v>
      </c>
      <c r="R24" s="578" t="s">
        <v>265</v>
      </c>
      <c r="S24" s="434" t="s">
        <v>156</v>
      </c>
      <c r="T24" s="435">
        <v>98.039215686274517</v>
      </c>
      <c r="U24" s="435">
        <v>100</v>
      </c>
      <c r="V24" s="435">
        <v>100</v>
      </c>
      <c r="W24" s="435">
        <v>100</v>
      </c>
      <c r="X24" s="435">
        <v>99.509803921568633</v>
      </c>
    </row>
    <row r="25" spans="1:24" ht="60">
      <c r="A25" s="572" t="s">
        <v>279</v>
      </c>
      <c r="B25" s="572" t="s">
        <v>150</v>
      </c>
      <c r="C25" s="476">
        <v>94.117647058823536</v>
      </c>
      <c r="D25" s="476">
        <v>84</v>
      </c>
      <c r="E25" s="476">
        <v>90.476190476190482</v>
      </c>
      <c r="F25" s="476">
        <v>70.370370370370367</v>
      </c>
      <c r="G25" s="476">
        <v>84.7410519763461</v>
      </c>
      <c r="I25" s="42" t="s">
        <v>185</v>
      </c>
      <c r="J25" s="42" t="s">
        <v>150</v>
      </c>
      <c r="K25" s="476">
        <v>88.235294117647058</v>
      </c>
      <c r="L25" s="476">
        <v>97.333333333333314</v>
      </c>
      <c r="M25" s="476">
        <v>95.238095238095227</v>
      </c>
      <c r="N25" s="476">
        <v>100</v>
      </c>
      <c r="O25" s="476">
        <v>95.201680672268907</v>
      </c>
      <c r="Q25" s="574">
        <v>51</v>
      </c>
      <c r="R25" s="578" t="s">
        <v>371</v>
      </c>
      <c r="S25" s="576" t="s">
        <v>318</v>
      </c>
      <c r="T25" s="435">
        <v>88.235294117647058</v>
      </c>
      <c r="U25" s="435">
        <v>86.666666666666657</v>
      </c>
      <c r="V25" s="435">
        <v>90.476190476190467</v>
      </c>
      <c r="W25" s="435">
        <v>70.370370370370367</v>
      </c>
      <c r="X25" s="435">
        <v>83.937130407718641</v>
      </c>
    </row>
    <row r="26" spans="1:24" ht="150">
      <c r="A26" s="572" t="s">
        <v>268</v>
      </c>
      <c r="B26" s="572" t="s">
        <v>159</v>
      </c>
      <c r="C26" s="476">
        <v>78.431372549019613</v>
      </c>
      <c r="D26" s="476">
        <v>73.333333333333329</v>
      </c>
      <c r="E26" s="476">
        <v>90.476190476190482</v>
      </c>
      <c r="F26" s="476">
        <v>66.666666666666671</v>
      </c>
      <c r="G26" s="476">
        <v>77.226890756302524</v>
      </c>
      <c r="I26" s="42" t="s">
        <v>186</v>
      </c>
      <c r="J26" s="42" t="s">
        <v>159</v>
      </c>
      <c r="K26" s="476">
        <v>82.352941176470594</v>
      </c>
      <c r="L26" s="476">
        <v>77.333333333333329</v>
      </c>
      <c r="M26" s="476">
        <v>100</v>
      </c>
      <c r="N26" s="476">
        <v>77.777777777777771</v>
      </c>
      <c r="O26" s="476">
        <v>84.366013071895424</v>
      </c>
      <c r="Q26" s="574">
        <v>60</v>
      </c>
      <c r="R26" s="434" t="s">
        <v>360</v>
      </c>
      <c r="S26" s="434" t="s">
        <v>159</v>
      </c>
      <c r="T26" s="435">
        <v>82.352941176470594</v>
      </c>
      <c r="U26" s="435">
        <v>77.333333333333329</v>
      </c>
      <c r="V26" s="435">
        <v>57.142857142857146</v>
      </c>
      <c r="W26" s="435">
        <v>100</v>
      </c>
      <c r="X26" s="435">
        <v>79.207282913165272</v>
      </c>
    </row>
    <row r="27" spans="1:24" ht="45">
      <c r="A27" s="572" t="s">
        <v>269</v>
      </c>
      <c r="B27" s="572" t="s">
        <v>159</v>
      </c>
      <c r="C27" s="476">
        <v>88.235294117647072</v>
      </c>
      <c r="D27" s="476">
        <v>70.666666666666671</v>
      </c>
      <c r="E27" s="476">
        <v>90.476190476190482</v>
      </c>
      <c r="F27" s="476">
        <v>70.370370370370381</v>
      </c>
      <c r="G27" s="476">
        <v>79.937130407718655</v>
      </c>
      <c r="I27" s="42" t="s">
        <v>187</v>
      </c>
      <c r="J27" s="42" t="s">
        <v>159</v>
      </c>
      <c r="K27" s="476">
        <v>82.352941176470594</v>
      </c>
      <c r="L27" s="476">
        <v>76.000000004</v>
      </c>
      <c r="M27" s="476">
        <v>100</v>
      </c>
      <c r="N27" s="476">
        <v>77.777777774074082</v>
      </c>
      <c r="O27" s="476">
        <v>84.032679738636162</v>
      </c>
      <c r="Q27" s="574">
        <v>61</v>
      </c>
      <c r="R27" s="575" t="s">
        <v>269</v>
      </c>
      <c r="S27" s="434" t="s">
        <v>159</v>
      </c>
      <c r="T27" s="435">
        <v>82.352941176470594</v>
      </c>
      <c r="U27" s="435">
        <v>86.666666666666686</v>
      </c>
      <c r="V27" s="435">
        <v>71.428571428571431</v>
      </c>
      <c r="W27" s="435">
        <v>100</v>
      </c>
      <c r="X27" s="435">
        <v>85.112044817927185</v>
      </c>
    </row>
    <row r="28" spans="1:24" ht="30">
      <c r="A28" s="572" t="s">
        <v>267</v>
      </c>
      <c r="B28" s="572"/>
      <c r="C28" s="476">
        <v>88.235294117647072</v>
      </c>
      <c r="D28" s="476">
        <v>70.666666666666671</v>
      </c>
      <c r="E28" s="476">
        <v>90.476190476190482</v>
      </c>
      <c r="F28" s="476">
        <v>66.666666666666671</v>
      </c>
      <c r="G28" s="476">
        <v>79.011204481792717</v>
      </c>
      <c r="I28" s="42" t="s">
        <v>190</v>
      </c>
      <c r="J28" s="42" t="s">
        <v>159</v>
      </c>
      <c r="K28" s="476">
        <v>82.352941176470594</v>
      </c>
      <c r="L28" s="476">
        <v>77.333333333333329</v>
      </c>
      <c r="M28" s="476">
        <v>100</v>
      </c>
      <c r="N28" s="476">
        <v>77.777777777777771</v>
      </c>
      <c r="O28" s="476">
        <v>84.366013071895424</v>
      </c>
      <c r="Q28" s="574">
        <v>62</v>
      </c>
      <c r="R28" s="434" t="s">
        <v>267</v>
      </c>
      <c r="S28" s="434" t="s">
        <v>159</v>
      </c>
      <c r="T28" s="435">
        <v>82.352941176470594</v>
      </c>
      <c r="U28" s="435">
        <v>81.333333333333329</v>
      </c>
      <c r="V28" s="435">
        <v>57.142857142857146</v>
      </c>
      <c r="W28" s="435">
        <v>100</v>
      </c>
      <c r="X28" s="435">
        <v>80.207282913165272</v>
      </c>
    </row>
    <row r="29" spans="1:24" ht="135">
      <c r="A29" s="572" t="s">
        <v>278</v>
      </c>
      <c r="B29" s="572" t="s">
        <v>150</v>
      </c>
      <c r="C29" s="476">
        <v>98.039215686274517</v>
      </c>
      <c r="D29" s="476">
        <v>73.333333333333329</v>
      </c>
      <c r="E29" s="476">
        <v>76.19047619047619</v>
      </c>
      <c r="F29" s="476">
        <v>70.370370370370367</v>
      </c>
      <c r="G29" s="476">
        <v>79.483348895113593</v>
      </c>
      <c r="I29" s="42" t="s">
        <v>184</v>
      </c>
      <c r="J29" s="42" t="s">
        <v>150</v>
      </c>
      <c r="K29" s="476">
        <v>80.392156862745082</v>
      </c>
      <c r="L29" s="476">
        <v>100</v>
      </c>
      <c r="M29" s="476">
        <v>100</v>
      </c>
      <c r="N29" s="476">
        <v>66.666666666666671</v>
      </c>
      <c r="O29" s="476">
        <v>86.764705882352942</v>
      </c>
      <c r="Q29" s="574">
        <v>64</v>
      </c>
      <c r="R29" s="578" t="s">
        <v>372</v>
      </c>
      <c r="S29" s="576" t="s">
        <v>318</v>
      </c>
      <c r="T29" s="435">
        <v>92.156862745098024</v>
      </c>
      <c r="U29" s="435">
        <v>82.666666666666657</v>
      </c>
      <c r="V29" s="435">
        <v>90.476190476190467</v>
      </c>
      <c r="W29" s="435">
        <v>70.370370370370367</v>
      </c>
      <c r="X29" s="435">
        <v>83.91752256458139</v>
      </c>
    </row>
    <row r="30" spans="1:24" ht="150">
      <c r="A30" s="572" t="s">
        <v>286</v>
      </c>
      <c r="B30" s="572" t="s">
        <v>159</v>
      </c>
      <c r="C30" s="476">
        <v>90.196078431372555</v>
      </c>
      <c r="D30" s="476">
        <v>86.666666666666671</v>
      </c>
      <c r="E30" s="476">
        <v>90.476190476190482</v>
      </c>
      <c r="F30" s="476">
        <v>70.370370370370367</v>
      </c>
      <c r="G30" s="476">
        <v>84.427326486150022</v>
      </c>
      <c r="I30" s="42" t="s">
        <v>188</v>
      </c>
      <c r="J30" s="42" t="s">
        <v>159</v>
      </c>
      <c r="K30" s="476">
        <v>94.117647058823536</v>
      </c>
      <c r="L30" s="476">
        <v>81.333333333333329</v>
      </c>
      <c r="M30" s="476">
        <v>100</v>
      </c>
      <c r="N30" s="476">
        <v>77.777777777777771</v>
      </c>
      <c r="O30" s="476">
        <v>88.307189542483655</v>
      </c>
      <c r="Q30" s="574">
        <v>66</v>
      </c>
      <c r="R30" s="434" t="s">
        <v>362</v>
      </c>
      <c r="S30" s="434" t="s">
        <v>159</v>
      </c>
      <c r="T30" s="435">
        <v>82.352941176470594</v>
      </c>
      <c r="U30" s="435">
        <v>82.666666666666686</v>
      </c>
      <c r="V30" s="435">
        <v>71.428571428571431</v>
      </c>
      <c r="W30" s="435">
        <v>100</v>
      </c>
      <c r="X30" s="435">
        <v>84.112044817927185</v>
      </c>
    </row>
    <row r="31" spans="1:24" ht="105">
      <c r="A31" s="572" t="s">
        <v>280</v>
      </c>
      <c r="B31" s="572" t="s">
        <v>152</v>
      </c>
      <c r="C31" s="476">
        <v>82.352941176470594</v>
      </c>
      <c r="D31" s="476">
        <v>74.666666666666671</v>
      </c>
      <c r="E31" s="476">
        <v>71.428571428571431</v>
      </c>
      <c r="F31" s="476">
        <v>77.777777777777771</v>
      </c>
      <c r="G31" s="476">
        <v>76.556489262371613</v>
      </c>
      <c r="I31" s="42" t="s">
        <v>189</v>
      </c>
      <c r="J31" s="42" t="s">
        <v>152</v>
      </c>
      <c r="K31" s="476">
        <v>82.352941176470594</v>
      </c>
      <c r="L31" s="476">
        <v>81.333333334666662</v>
      </c>
      <c r="M31" s="476">
        <v>85.714285714285708</v>
      </c>
      <c r="N31" s="476">
        <v>88.888888888888886</v>
      </c>
      <c r="O31" s="476">
        <v>84.57236227857797</v>
      </c>
      <c r="Q31" s="574">
        <v>67</v>
      </c>
      <c r="R31" s="434" t="s">
        <v>363</v>
      </c>
      <c r="S31" s="434" t="s">
        <v>152</v>
      </c>
      <c r="T31" s="435">
        <v>100</v>
      </c>
      <c r="U31" s="435">
        <v>88</v>
      </c>
      <c r="V31" s="435">
        <v>85.714285714285708</v>
      </c>
      <c r="W31" s="577">
        <v>100</v>
      </c>
      <c r="X31" s="577">
        <v>93.428571428571431</v>
      </c>
    </row>
  </sheetData>
  <mergeCells count="3">
    <mergeCell ref="A1:G1"/>
    <mergeCell ref="I1:O1"/>
    <mergeCell ref="Q1:X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</sheetPr>
  <dimension ref="A2:H35"/>
  <sheetViews>
    <sheetView topLeftCell="A6" workbookViewId="0">
      <selection activeCell="B8" sqref="B8"/>
    </sheetView>
  </sheetViews>
  <sheetFormatPr baseColWidth="10" defaultRowHeight="13"/>
  <cols>
    <col min="1" max="4" width="10.83203125" style="92"/>
    <col min="5" max="5" width="13" style="92" bestFit="1" customWidth="1"/>
    <col min="6" max="6" width="16.33203125" style="539" customWidth="1"/>
    <col min="7" max="7" width="10.83203125" style="92"/>
    <col min="8" max="8" width="10.83203125" style="539"/>
    <col min="9" max="16384" width="10.83203125" style="92"/>
  </cols>
  <sheetData>
    <row r="2" spans="1:8" ht="56">
      <c r="A2" s="441" t="s">
        <v>415</v>
      </c>
      <c r="B2" s="441" t="s">
        <v>229</v>
      </c>
      <c r="C2" s="442" t="s">
        <v>230</v>
      </c>
      <c r="D2" s="441" t="s">
        <v>451</v>
      </c>
      <c r="E2" s="540" t="s">
        <v>423</v>
      </c>
      <c r="F2" s="541" t="s">
        <v>452</v>
      </c>
      <c r="G2" s="441" t="s">
        <v>453</v>
      </c>
      <c r="H2" s="541" t="s">
        <v>454</v>
      </c>
    </row>
    <row r="3" spans="1:8" ht="56">
      <c r="A3" s="542">
        <v>2</v>
      </c>
      <c r="B3" s="543" t="s">
        <v>316</v>
      </c>
      <c r="C3" s="447" t="s">
        <v>317</v>
      </c>
      <c r="D3" s="445">
        <v>81.635231870525985</v>
      </c>
      <c r="E3" s="450">
        <v>86.631808278867098</v>
      </c>
      <c r="F3" s="544">
        <f t="shared" ref="F3:F31" si="0">(E3/D3)-1</f>
        <v>6.1206127475275762E-2</v>
      </c>
      <c r="G3" s="450">
        <v>86.271708683473378</v>
      </c>
      <c r="H3" s="544">
        <f t="shared" ref="H3:H31" si="1">(G3/E3)-1</f>
        <v>-4.1566671935850952E-3</v>
      </c>
    </row>
    <row r="4" spans="1:8" ht="70">
      <c r="A4" s="542">
        <v>3</v>
      </c>
      <c r="B4" s="536" t="s">
        <v>272</v>
      </c>
      <c r="C4" s="447" t="s">
        <v>318</v>
      </c>
      <c r="D4" s="445">
        <v>87.818549642079049</v>
      </c>
      <c r="E4" s="450">
        <v>90.628695922813577</v>
      </c>
      <c r="F4" s="544">
        <f t="shared" si="0"/>
        <v>3.1999461300463272E-2</v>
      </c>
      <c r="G4" s="458">
        <v>87.111733582321818</v>
      </c>
      <c r="H4" s="544">
        <f t="shared" si="1"/>
        <v>-3.8806277688107516E-2</v>
      </c>
    </row>
    <row r="5" spans="1:8" ht="56">
      <c r="A5" s="542">
        <v>5</v>
      </c>
      <c r="B5" s="456" t="s">
        <v>291</v>
      </c>
      <c r="C5" s="536" t="s">
        <v>318</v>
      </c>
      <c r="D5" s="445">
        <v>81.13227513227514</v>
      </c>
      <c r="E5" s="450">
        <v>92.324929971988794</v>
      </c>
      <c r="F5" s="544">
        <f t="shared" si="0"/>
        <v>0.13795563875739414</v>
      </c>
      <c r="G5" s="450">
        <v>93.100529100529087</v>
      </c>
      <c r="H5" s="544">
        <f t="shared" si="1"/>
        <v>8.4007551240559142E-3</v>
      </c>
    </row>
    <row r="6" spans="1:8" ht="28">
      <c r="A6" s="542">
        <v>6</v>
      </c>
      <c r="B6" s="536" t="s">
        <v>320</v>
      </c>
      <c r="C6" s="447" t="s">
        <v>175</v>
      </c>
      <c r="D6" s="445">
        <v>55.725801431683784</v>
      </c>
      <c r="E6" s="450">
        <v>47.322440087145971</v>
      </c>
      <c r="F6" s="544">
        <f t="shared" si="0"/>
        <v>-0.15079839371785064</v>
      </c>
      <c r="G6" s="450">
        <v>92.13974478680359</v>
      </c>
      <c r="H6" s="544">
        <f t="shared" si="1"/>
        <v>0.94706242148809205</v>
      </c>
    </row>
    <row r="7" spans="1:8" ht="56">
      <c r="A7" s="542">
        <v>7</v>
      </c>
      <c r="B7" s="536" t="s">
        <v>290</v>
      </c>
      <c r="C7" s="447" t="s">
        <v>318</v>
      </c>
      <c r="D7" s="445">
        <v>76.345782757547468</v>
      </c>
      <c r="E7" s="450">
        <v>82.159352629940884</v>
      </c>
      <c r="F7" s="544">
        <f t="shared" si="0"/>
        <v>7.6147884826273327E-2</v>
      </c>
      <c r="G7" s="450">
        <v>82.36009959539372</v>
      </c>
      <c r="H7" s="544">
        <f t="shared" si="1"/>
        <v>2.4433854336345373E-3</v>
      </c>
    </row>
    <row r="8" spans="1:8" ht="98">
      <c r="A8" s="542">
        <v>13</v>
      </c>
      <c r="B8" s="536" t="s">
        <v>324</v>
      </c>
      <c r="C8" s="447" t="s">
        <v>175</v>
      </c>
      <c r="D8" s="445">
        <v>56.685340802987866</v>
      </c>
      <c r="E8" s="450">
        <v>43.877995642701521</v>
      </c>
      <c r="F8" s="544">
        <f t="shared" si="0"/>
        <v>-0.22593751715807409</v>
      </c>
      <c r="G8" s="450">
        <v>92.254901960784323</v>
      </c>
      <c r="H8" s="544">
        <f t="shared" si="1"/>
        <v>1.1025322740814305</v>
      </c>
    </row>
    <row r="9" spans="1:8" ht="42">
      <c r="A9" s="542">
        <v>14</v>
      </c>
      <c r="B9" s="536" t="s">
        <v>327</v>
      </c>
      <c r="C9" s="536" t="s">
        <v>413</v>
      </c>
      <c r="D9" s="445">
        <v>87.846872082166215</v>
      </c>
      <c r="E9" s="450">
        <v>90.417366946778714</v>
      </c>
      <c r="F9" s="544">
        <f t="shared" si="0"/>
        <v>2.9261085838186984E-2</v>
      </c>
      <c r="G9" s="450">
        <v>89.938375350140063</v>
      </c>
      <c r="H9" s="544">
        <f t="shared" si="1"/>
        <v>-5.2975618823383197E-3</v>
      </c>
    </row>
    <row r="10" spans="1:8" ht="42">
      <c r="A10" s="542">
        <v>16</v>
      </c>
      <c r="B10" s="456" t="s">
        <v>375</v>
      </c>
      <c r="C10" s="447" t="s">
        <v>156</v>
      </c>
      <c r="D10" s="445">
        <v>82.863367569249917</v>
      </c>
      <c r="E10" s="450">
        <v>86.321817615935259</v>
      </c>
      <c r="F10" s="544">
        <f t="shared" si="0"/>
        <v>4.1736778846153788E-2</v>
      </c>
      <c r="G10" s="450">
        <v>96.509803921568633</v>
      </c>
      <c r="H10" s="544">
        <f t="shared" si="1"/>
        <v>0.11802330612362644</v>
      </c>
    </row>
    <row r="11" spans="1:8" ht="28">
      <c r="A11" s="542">
        <v>18</v>
      </c>
      <c r="B11" s="543" t="s">
        <v>330</v>
      </c>
      <c r="C11" s="447" t="s">
        <v>318</v>
      </c>
      <c r="D11" s="445">
        <v>84.672268907563023</v>
      </c>
      <c r="E11" s="450">
        <v>90.993464052287578</v>
      </c>
      <c r="F11" s="544">
        <f t="shared" si="0"/>
        <v>7.4654845397203573E-2</v>
      </c>
      <c r="G11" s="450">
        <v>84.007158418923126</v>
      </c>
      <c r="H11" s="544">
        <f t="shared" si="1"/>
        <v>-7.6778103857546465E-2</v>
      </c>
    </row>
    <row r="12" spans="1:8" ht="84">
      <c r="A12" s="542">
        <v>24</v>
      </c>
      <c r="B12" s="543" t="s">
        <v>335</v>
      </c>
      <c r="C12" s="447" t="s">
        <v>172</v>
      </c>
      <c r="D12" s="445">
        <v>83.492374727668846</v>
      </c>
      <c r="E12" s="450">
        <v>87.455337690631822</v>
      </c>
      <c r="F12" s="544">
        <f t="shared" si="0"/>
        <v>4.7464968817681363E-2</v>
      </c>
      <c r="G12" s="450">
        <v>91.620915032679733</v>
      </c>
      <c r="H12" s="544">
        <f t="shared" si="1"/>
        <v>4.7630910268546378E-2</v>
      </c>
    </row>
    <row r="13" spans="1:8" ht="28">
      <c r="A13" s="542">
        <v>26</v>
      </c>
      <c r="B13" s="456" t="s">
        <v>264</v>
      </c>
      <c r="C13" s="536" t="s">
        <v>156</v>
      </c>
      <c r="D13" s="445">
        <v>86.730469965764087</v>
      </c>
      <c r="E13" s="450">
        <v>91.310924369747895</v>
      </c>
      <c r="F13" s="544">
        <f t="shared" si="0"/>
        <v>5.2812516821272748E-2</v>
      </c>
      <c r="G13" s="450">
        <v>99.17647058823529</v>
      </c>
      <c r="H13" s="544">
        <f t="shared" si="1"/>
        <v>8.6140254003313155E-2</v>
      </c>
    </row>
    <row r="14" spans="1:8" ht="84">
      <c r="A14" s="542">
        <v>28</v>
      </c>
      <c r="B14" s="543" t="s">
        <v>338</v>
      </c>
      <c r="C14" s="447" t="s">
        <v>175</v>
      </c>
      <c r="D14" s="445">
        <v>56.064425770308127</v>
      </c>
      <c r="E14" s="450">
        <v>46.989106753812628</v>
      </c>
      <c r="F14" s="544">
        <f t="shared" si="0"/>
        <v>-0.16187303966469613</v>
      </c>
      <c r="G14" s="450">
        <v>88.75879240585121</v>
      </c>
      <c r="H14" s="544">
        <f t="shared" si="1"/>
        <v>0.88892274268757943</v>
      </c>
    </row>
    <row r="15" spans="1:8" ht="70">
      <c r="A15" s="542">
        <v>31</v>
      </c>
      <c r="B15" s="447" t="s">
        <v>341</v>
      </c>
      <c r="C15" s="447" t="s">
        <v>158</v>
      </c>
      <c r="D15" s="445">
        <v>70.404606286959236</v>
      </c>
      <c r="E15" s="450">
        <v>92.492374727668846</v>
      </c>
      <c r="F15" s="544">
        <f t="shared" si="0"/>
        <v>0.31372618363467564</v>
      </c>
      <c r="G15" s="450">
        <v>84.898225957049476</v>
      </c>
      <c r="H15" s="544">
        <f t="shared" si="1"/>
        <v>-8.2105674040474197E-2</v>
      </c>
    </row>
    <row r="16" spans="1:8" ht="84">
      <c r="A16" s="542">
        <v>32</v>
      </c>
      <c r="B16" s="543" t="s">
        <v>342</v>
      </c>
      <c r="C16" s="447" t="s">
        <v>158</v>
      </c>
      <c r="D16" s="445">
        <v>56.21817615935263</v>
      </c>
      <c r="E16" s="450">
        <v>57.313725490196077</v>
      </c>
      <c r="F16" s="544">
        <f t="shared" si="0"/>
        <v>1.9487457717199286E-2</v>
      </c>
      <c r="G16" s="450">
        <v>67.664799253034545</v>
      </c>
      <c r="H16" s="544">
        <f t="shared" si="1"/>
        <v>0.18060375022400343</v>
      </c>
    </row>
    <row r="17" spans="1:8" ht="56">
      <c r="A17" s="542">
        <v>33</v>
      </c>
      <c r="B17" s="456" t="s">
        <v>160</v>
      </c>
      <c r="C17" s="543" t="s">
        <v>159</v>
      </c>
      <c r="D17" s="445">
        <v>69.231559290382833</v>
      </c>
      <c r="E17" s="450">
        <v>80.921568625932451</v>
      </c>
      <c r="F17" s="544">
        <f t="shared" si="0"/>
        <v>0.16885376344792968</v>
      </c>
      <c r="G17" s="450">
        <v>78.016806722689068</v>
      </c>
      <c r="H17" s="544">
        <f t="shared" si="1"/>
        <v>-3.5896015766462952E-2</v>
      </c>
    </row>
    <row r="18" spans="1:8" ht="56">
      <c r="A18" s="542">
        <v>35</v>
      </c>
      <c r="B18" s="447" t="s">
        <v>345</v>
      </c>
      <c r="C18" s="447" t="s">
        <v>159</v>
      </c>
      <c r="D18" s="445">
        <v>77.937130407718655</v>
      </c>
      <c r="E18" s="450">
        <v>85.169934640522868</v>
      </c>
      <c r="F18" s="544">
        <f t="shared" si="0"/>
        <v>9.2803060556203132E-2</v>
      </c>
      <c r="G18" s="458">
        <v>74.969187675070032</v>
      </c>
      <c r="H18" s="544">
        <f t="shared" si="1"/>
        <v>-0.11976934124121585</v>
      </c>
    </row>
    <row r="19" spans="1:8" ht="28">
      <c r="A19" s="542">
        <v>41</v>
      </c>
      <c r="B19" s="456" t="s">
        <v>373</v>
      </c>
      <c r="C19" s="536" t="s">
        <v>164</v>
      </c>
      <c r="D19" s="445">
        <v>81.229691876750721</v>
      </c>
      <c r="E19" s="450">
        <v>82.228135698723946</v>
      </c>
      <c r="F19" s="544">
        <f t="shared" si="0"/>
        <v>1.2291611588138851E-2</v>
      </c>
      <c r="G19" s="450">
        <v>89.122004357298479</v>
      </c>
      <c r="H19" s="544">
        <f t="shared" si="1"/>
        <v>8.3838318842993198E-2</v>
      </c>
    </row>
    <row r="20" spans="1:8" ht="28">
      <c r="A20" s="542">
        <v>42</v>
      </c>
      <c r="B20" s="456" t="s">
        <v>277</v>
      </c>
      <c r="C20" s="536" t="s">
        <v>318</v>
      </c>
      <c r="D20" s="445">
        <v>84.56458138811081</v>
      </c>
      <c r="E20" s="450">
        <v>84.854341736694678</v>
      </c>
      <c r="F20" s="544">
        <f t="shared" si="0"/>
        <v>3.4264977586067058E-3</v>
      </c>
      <c r="G20" s="450">
        <v>87.388110799875506</v>
      </c>
      <c r="H20" s="544">
        <f t="shared" si="1"/>
        <v>2.9860217065181827E-2</v>
      </c>
    </row>
    <row r="21" spans="1:8" ht="112">
      <c r="A21" s="542">
        <v>45</v>
      </c>
      <c r="B21" s="456" t="s">
        <v>370</v>
      </c>
      <c r="C21" s="536" t="s">
        <v>318</v>
      </c>
      <c r="D21" s="445">
        <v>85.035480859010264</v>
      </c>
      <c r="E21" s="450">
        <v>86.039526921879855</v>
      </c>
      <c r="F21" s="544">
        <f t="shared" si="0"/>
        <v>1.1807377964197174E-2</v>
      </c>
      <c r="G21" s="450">
        <v>87.878306878306873</v>
      </c>
      <c r="H21" s="544">
        <f t="shared" si="1"/>
        <v>2.1371339687822122E-2</v>
      </c>
    </row>
    <row r="22" spans="1:8" ht="42">
      <c r="A22" s="542">
        <v>46</v>
      </c>
      <c r="B22" s="447" t="s">
        <v>369</v>
      </c>
      <c r="C22" s="536" t="s">
        <v>318</v>
      </c>
      <c r="D22" s="445">
        <v>87.598194833488947</v>
      </c>
      <c r="E22" s="450">
        <v>91.66013071895425</v>
      </c>
      <c r="F22" s="544">
        <f t="shared" si="0"/>
        <v>4.6370086657452569E-2</v>
      </c>
      <c r="G22" s="450">
        <v>86.7410519763461</v>
      </c>
      <c r="H22" s="544">
        <f t="shared" si="1"/>
        <v>-5.3666503680764865E-2</v>
      </c>
    </row>
    <row r="23" spans="1:8" ht="28">
      <c r="A23" s="542">
        <v>49</v>
      </c>
      <c r="B23" s="447" t="s">
        <v>352</v>
      </c>
      <c r="C23" s="447" t="s">
        <v>317</v>
      </c>
      <c r="D23" s="445">
        <v>87.493930905695606</v>
      </c>
      <c r="E23" s="450">
        <v>88.640522875816984</v>
      </c>
      <c r="F23" s="544">
        <f t="shared" si="0"/>
        <v>1.31048171942032E-2</v>
      </c>
      <c r="G23" s="450">
        <v>92.868347338935578</v>
      </c>
      <c r="H23" s="544">
        <f t="shared" si="1"/>
        <v>4.7696294267596695E-2</v>
      </c>
    </row>
    <row r="24" spans="1:8" ht="28">
      <c r="A24" s="542">
        <v>50</v>
      </c>
      <c r="B24" s="456" t="s">
        <v>265</v>
      </c>
      <c r="C24" s="447" t="s">
        <v>156</v>
      </c>
      <c r="D24" s="445">
        <v>84.490818549642086</v>
      </c>
      <c r="E24" s="450">
        <v>89.982882041705551</v>
      </c>
      <c r="F24" s="544">
        <f t="shared" si="0"/>
        <v>6.5001897085854798E-2</v>
      </c>
      <c r="G24" s="450">
        <v>99.509803921568633</v>
      </c>
      <c r="H24" s="544">
        <f t="shared" si="1"/>
        <v>0.10587482489666766</v>
      </c>
    </row>
    <row r="25" spans="1:8" ht="42">
      <c r="A25" s="542">
        <v>51</v>
      </c>
      <c r="B25" s="456" t="s">
        <v>371</v>
      </c>
      <c r="C25" s="536" t="s">
        <v>318</v>
      </c>
      <c r="D25" s="445">
        <v>84.7410519763461</v>
      </c>
      <c r="E25" s="450">
        <v>95.201680672268907</v>
      </c>
      <c r="F25" s="544">
        <f t="shared" si="0"/>
        <v>0.12344228035831684</v>
      </c>
      <c r="G25" s="450">
        <v>83.937130407718641</v>
      </c>
      <c r="H25" s="544">
        <f t="shared" si="1"/>
        <v>-0.11832301893207531</v>
      </c>
    </row>
    <row r="26" spans="1:8" ht="56">
      <c r="A26" s="542">
        <v>60</v>
      </c>
      <c r="B26" s="447" t="s">
        <v>360</v>
      </c>
      <c r="C26" s="447" t="s">
        <v>159</v>
      </c>
      <c r="D26" s="445">
        <v>77.226890756302524</v>
      </c>
      <c r="E26" s="450">
        <v>84.366013071895424</v>
      </c>
      <c r="F26" s="544">
        <f t="shared" si="0"/>
        <v>9.2443477209527281E-2</v>
      </c>
      <c r="G26" s="450">
        <v>79.207282913165272</v>
      </c>
      <c r="H26" s="544">
        <f t="shared" si="1"/>
        <v>-6.1147018460312452E-2</v>
      </c>
    </row>
    <row r="27" spans="1:8" ht="28">
      <c r="A27" s="542">
        <v>61</v>
      </c>
      <c r="B27" s="543" t="s">
        <v>269</v>
      </c>
      <c r="C27" s="447" t="s">
        <v>159</v>
      </c>
      <c r="D27" s="445">
        <v>79.937130407718655</v>
      </c>
      <c r="E27" s="450">
        <v>84.032679738636162</v>
      </c>
      <c r="F27" s="544">
        <f t="shared" si="0"/>
        <v>5.1234630390510461E-2</v>
      </c>
      <c r="G27" s="450">
        <v>85.112044817927185</v>
      </c>
      <c r="H27" s="544">
        <f t="shared" si="1"/>
        <v>1.2844587161187082E-2</v>
      </c>
    </row>
    <row r="28" spans="1:8" ht="28">
      <c r="A28" s="542">
        <v>62</v>
      </c>
      <c r="B28" s="447" t="s">
        <v>267</v>
      </c>
      <c r="C28" s="447" t="s">
        <v>159</v>
      </c>
      <c r="D28" s="445">
        <v>79.011204481792717</v>
      </c>
      <c r="E28" s="450">
        <v>84.366013071895424</v>
      </c>
      <c r="F28" s="544">
        <f t="shared" si="0"/>
        <v>6.7772775079471881E-2</v>
      </c>
      <c r="G28" s="450">
        <v>80.207282913165272</v>
      </c>
      <c r="H28" s="544">
        <f t="shared" si="1"/>
        <v>-4.9293904112621134E-2</v>
      </c>
    </row>
    <row r="29" spans="1:8" ht="126">
      <c r="A29" s="542">
        <v>64</v>
      </c>
      <c r="B29" s="456" t="s">
        <v>372</v>
      </c>
      <c r="C29" s="536" t="s">
        <v>318</v>
      </c>
      <c r="D29" s="445">
        <v>79.483348895113593</v>
      </c>
      <c r="E29" s="450">
        <v>86.764705882352942</v>
      </c>
      <c r="F29" s="544">
        <f t="shared" si="0"/>
        <v>9.160858328764987E-2</v>
      </c>
      <c r="G29" s="450">
        <v>83.91752256458139</v>
      </c>
      <c r="H29" s="544">
        <f t="shared" si="1"/>
        <v>-3.281499417092637E-2</v>
      </c>
    </row>
    <row r="30" spans="1:8" ht="112">
      <c r="A30" s="542">
        <v>66</v>
      </c>
      <c r="B30" s="447" t="s">
        <v>362</v>
      </c>
      <c r="C30" s="447" t="s">
        <v>159</v>
      </c>
      <c r="D30" s="445">
        <v>84.427326486150022</v>
      </c>
      <c r="E30" s="450">
        <v>88.307189542483655</v>
      </c>
      <c r="F30" s="544">
        <f t="shared" si="0"/>
        <v>4.5955062392862844E-2</v>
      </c>
      <c r="G30" s="450">
        <v>84.112044817927185</v>
      </c>
      <c r="H30" s="544">
        <f t="shared" si="1"/>
        <v>-4.7506264736669412E-2</v>
      </c>
    </row>
    <row r="31" spans="1:8" ht="28">
      <c r="A31" s="542">
        <v>67</v>
      </c>
      <c r="B31" s="447" t="s">
        <v>363</v>
      </c>
      <c r="C31" s="447" t="s">
        <v>152</v>
      </c>
      <c r="D31" s="445">
        <v>76.556489262371613</v>
      </c>
      <c r="E31" s="450">
        <v>84.57236227857797</v>
      </c>
      <c r="F31" s="544">
        <f t="shared" si="0"/>
        <v>0.10470533711041341</v>
      </c>
      <c r="G31" s="458">
        <v>93.428571428571431</v>
      </c>
      <c r="H31" s="544">
        <f t="shared" si="1"/>
        <v>0.1047175331442376</v>
      </c>
    </row>
    <row r="32" spans="1:8">
      <c r="D32" s="537"/>
      <c r="E32" s="470"/>
      <c r="F32" s="538"/>
      <c r="G32" s="474"/>
    </row>
    <row r="33" spans="4:7">
      <c r="D33" s="537"/>
      <c r="E33" s="470"/>
      <c r="F33" s="538"/>
      <c r="G33" s="474"/>
    </row>
    <row r="34" spans="4:7">
      <c r="D34" s="537"/>
      <c r="E34" s="470"/>
      <c r="F34" s="538"/>
      <c r="G34" s="474"/>
    </row>
    <row r="35" spans="4:7">
      <c r="D35" s="537"/>
      <c r="E35" s="470"/>
      <c r="F35" s="538"/>
      <c r="G35" s="470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</sheetPr>
  <dimension ref="B1:E66"/>
  <sheetViews>
    <sheetView zoomScale="25" zoomScaleNormal="25" zoomScalePageLayoutView="25" workbookViewId="0">
      <selection activeCell="I15" sqref="I15"/>
    </sheetView>
  </sheetViews>
  <sheetFormatPr baseColWidth="10" defaultRowHeight="13"/>
  <cols>
    <col min="1" max="1" width="10.83203125" style="92"/>
    <col min="2" max="2" width="4" style="85" customWidth="1"/>
    <col min="3" max="3" width="46.5" style="92" customWidth="1"/>
    <col min="4" max="4" width="12" style="211" customWidth="1"/>
    <col min="5" max="5" width="11.6640625" style="211" customWidth="1"/>
    <col min="6" max="16384" width="10.83203125" style="92"/>
  </cols>
  <sheetData>
    <row r="1" spans="2:5" ht="14" thickBot="1"/>
    <row r="2" spans="2:5" s="207" customFormat="1" ht="61" thickBot="1">
      <c r="B2" s="563" t="s">
        <v>228</v>
      </c>
      <c r="C2" s="564" t="s">
        <v>229</v>
      </c>
      <c r="D2" s="565" t="s">
        <v>452</v>
      </c>
      <c r="E2" s="566" t="s">
        <v>454</v>
      </c>
    </row>
    <row r="3" spans="2:5" ht="15">
      <c r="B3" s="547">
        <v>2</v>
      </c>
      <c r="C3" s="548" t="s">
        <v>316</v>
      </c>
      <c r="D3" s="549">
        <v>6.1206127475275762E-2</v>
      </c>
      <c r="E3" s="550">
        <v>-4.1566671935850952E-3</v>
      </c>
    </row>
    <row r="4" spans="2:5" ht="15">
      <c r="B4" s="551">
        <v>3</v>
      </c>
      <c r="C4" s="552" t="s">
        <v>272</v>
      </c>
      <c r="D4" s="545">
        <v>3.1999461300463272E-2</v>
      </c>
      <c r="E4" s="546">
        <v>-3.8806277688107516E-2</v>
      </c>
    </row>
    <row r="5" spans="2:5" ht="15">
      <c r="B5" s="551">
        <v>5</v>
      </c>
      <c r="C5" s="553" t="s">
        <v>291</v>
      </c>
      <c r="D5" s="545">
        <v>0.13795563875739414</v>
      </c>
      <c r="E5" s="546">
        <v>8.4007551240559142E-3</v>
      </c>
    </row>
    <row r="6" spans="2:5" ht="15">
      <c r="B6" s="551">
        <v>6</v>
      </c>
      <c r="C6" s="552" t="s">
        <v>320</v>
      </c>
      <c r="D6" s="545">
        <v>-0.15079839371785064</v>
      </c>
      <c r="E6" s="546">
        <v>0.94706242148809205</v>
      </c>
    </row>
    <row r="7" spans="2:5" ht="15">
      <c r="B7" s="551">
        <v>7</v>
      </c>
      <c r="C7" s="552" t="s">
        <v>290</v>
      </c>
      <c r="D7" s="545">
        <v>7.6147884826273327E-2</v>
      </c>
      <c r="E7" s="546">
        <v>2.4433854336345373E-3</v>
      </c>
    </row>
    <row r="8" spans="2:5" ht="30">
      <c r="B8" s="551">
        <v>13</v>
      </c>
      <c r="C8" s="552" t="s">
        <v>324</v>
      </c>
      <c r="D8" s="545">
        <v>-0.22593751715807409</v>
      </c>
      <c r="E8" s="546">
        <v>1.1025322740814305</v>
      </c>
    </row>
    <row r="9" spans="2:5" ht="15">
      <c r="B9" s="551">
        <v>14</v>
      </c>
      <c r="C9" s="552" t="s">
        <v>327</v>
      </c>
      <c r="D9" s="545">
        <v>2.9261085838186984E-2</v>
      </c>
      <c r="E9" s="546">
        <v>-5.2975618823383197E-3</v>
      </c>
    </row>
    <row r="10" spans="2:5" ht="15">
      <c r="B10" s="551">
        <v>16</v>
      </c>
      <c r="C10" s="553" t="s">
        <v>375</v>
      </c>
      <c r="D10" s="545">
        <v>4.1736778846153788E-2</v>
      </c>
      <c r="E10" s="546">
        <v>0.11802330612362644</v>
      </c>
    </row>
    <row r="11" spans="2:5" ht="15">
      <c r="B11" s="551">
        <v>18</v>
      </c>
      <c r="C11" s="554" t="s">
        <v>330</v>
      </c>
      <c r="D11" s="545">
        <v>7.4654845397203573E-2</v>
      </c>
      <c r="E11" s="546">
        <v>-7.6778103857546465E-2</v>
      </c>
    </row>
    <row r="12" spans="2:5" ht="30">
      <c r="B12" s="551">
        <v>24</v>
      </c>
      <c r="C12" s="554" t="s">
        <v>335</v>
      </c>
      <c r="D12" s="545">
        <v>4.7464968817681363E-2</v>
      </c>
      <c r="E12" s="546">
        <v>4.7630910268546378E-2</v>
      </c>
    </row>
    <row r="13" spans="2:5" ht="15">
      <c r="B13" s="551">
        <v>26</v>
      </c>
      <c r="C13" s="553" t="s">
        <v>264</v>
      </c>
      <c r="D13" s="545">
        <v>5.2812516821272748E-2</v>
      </c>
      <c r="E13" s="546">
        <v>8.6140254003313155E-2</v>
      </c>
    </row>
    <row r="14" spans="2:5" ht="15">
      <c r="B14" s="551">
        <v>28</v>
      </c>
      <c r="C14" s="554" t="s">
        <v>338</v>
      </c>
      <c r="D14" s="545">
        <v>-0.16187303966469613</v>
      </c>
      <c r="E14" s="546">
        <v>0.88892274268757943</v>
      </c>
    </row>
    <row r="15" spans="2:5" ht="15">
      <c r="B15" s="551">
        <v>31</v>
      </c>
      <c r="C15" s="555" t="s">
        <v>341</v>
      </c>
      <c r="D15" s="545">
        <v>0.31372618363467564</v>
      </c>
      <c r="E15" s="546">
        <v>-8.2105674040474197E-2</v>
      </c>
    </row>
    <row r="16" spans="2:5" ht="15">
      <c r="B16" s="551">
        <v>32</v>
      </c>
      <c r="C16" s="554" t="s">
        <v>342</v>
      </c>
      <c r="D16" s="545">
        <v>1.9487457717199286E-2</v>
      </c>
      <c r="E16" s="546">
        <v>0.18060375022400343</v>
      </c>
    </row>
    <row r="17" spans="2:5" ht="15">
      <c r="B17" s="551">
        <v>33</v>
      </c>
      <c r="C17" s="553" t="s">
        <v>160</v>
      </c>
      <c r="D17" s="545">
        <v>0.16885376344792968</v>
      </c>
      <c r="E17" s="546">
        <v>-3.5896015766462952E-2</v>
      </c>
    </row>
    <row r="18" spans="2:5" s="95" customFormat="1" ht="15">
      <c r="B18" s="556">
        <v>35</v>
      </c>
      <c r="C18" s="555" t="s">
        <v>345</v>
      </c>
      <c r="D18" s="545">
        <v>9.2803060556203132E-2</v>
      </c>
      <c r="E18" s="546">
        <v>-0.11976934124121585</v>
      </c>
    </row>
    <row r="19" spans="2:5" s="95" customFormat="1" ht="15">
      <c r="B19" s="556">
        <v>41</v>
      </c>
      <c r="C19" s="553" t="s">
        <v>373</v>
      </c>
      <c r="D19" s="545">
        <v>1.2291611588138851E-2</v>
      </c>
      <c r="E19" s="546">
        <v>8.3838318842993198E-2</v>
      </c>
    </row>
    <row r="20" spans="2:5" s="95" customFormat="1" ht="15">
      <c r="B20" s="556">
        <v>42</v>
      </c>
      <c r="C20" s="553" t="s">
        <v>277</v>
      </c>
      <c r="D20" s="545">
        <v>3.4264977586067058E-3</v>
      </c>
      <c r="E20" s="546">
        <v>2.9860217065181827E-2</v>
      </c>
    </row>
    <row r="21" spans="2:5" s="95" customFormat="1" ht="30">
      <c r="B21" s="556">
        <v>45</v>
      </c>
      <c r="C21" s="553" t="s">
        <v>370</v>
      </c>
      <c r="D21" s="545">
        <v>1.1807377964197174E-2</v>
      </c>
      <c r="E21" s="546">
        <v>2.1371339687822122E-2</v>
      </c>
    </row>
    <row r="22" spans="2:5" s="95" customFormat="1" ht="15">
      <c r="B22" s="556">
        <v>46</v>
      </c>
      <c r="C22" s="557" t="s">
        <v>369</v>
      </c>
      <c r="D22" s="545">
        <v>4.6370086657452569E-2</v>
      </c>
      <c r="E22" s="546">
        <v>-5.3666503680764865E-2</v>
      </c>
    </row>
    <row r="23" spans="2:5" s="95" customFormat="1" ht="15">
      <c r="B23" s="556">
        <v>49</v>
      </c>
      <c r="C23" s="555" t="s">
        <v>352</v>
      </c>
      <c r="D23" s="545">
        <v>1.31048171942032E-2</v>
      </c>
      <c r="E23" s="546">
        <v>4.7696294267596695E-2</v>
      </c>
    </row>
    <row r="24" spans="2:5" s="95" customFormat="1" ht="15">
      <c r="B24" s="556">
        <v>50</v>
      </c>
      <c r="C24" s="553" t="s">
        <v>265</v>
      </c>
      <c r="D24" s="545">
        <v>6.5001897085854798E-2</v>
      </c>
      <c r="E24" s="546">
        <v>0.10587482489666766</v>
      </c>
    </row>
    <row r="25" spans="2:5" s="95" customFormat="1" ht="15">
      <c r="B25" s="556">
        <v>51</v>
      </c>
      <c r="C25" s="553" t="s">
        <v>371</v>
      </c>
      <c r="D25" s="545">
        <v>0.12344228035831684</v>
      </c>
      <c r="E25" s="546">
        <v>-0.11832301893207531</v>
      </c>
    </row>
    <row r="26" spans="2:5" s="95" customFormat="1" ht="45">
      <c r="B26" s="558">
        <v>59</v>
      </c>
      <c r="C26" s="555" t="s">
        <v>358</v>
      </c>
      <c r="D26" s="545">
        <v>-0.33479120155180631</v>
      </c>
      <c r="E26" s="546">
        <v>1.7768791321650941</v>
      </c>
    </row>
    <row r="27" spans="2:5" s="95" customFormat="1" ht="15">
      <c r="B27" s="556">
        <v>60</v>
      </c>
      <c r="C27" s="555" t="s">
        <v>360</v>
      </c>
      <c r="D27" s="545">
        <v>9.2443477209527281E-2</v>
      </c>
      <c r="E27" s="546">
        <v>-6.1147018460312452E-2</v>
      </c>
    </row>
    <row r="28" spans="2:5" s="95" customFormat="1" ht="15">
      <c r="B28" s="556">
        <v>61</v>
      </c>
      <c r="C28" s="554" t="s">
        <v>269</v>
      </c>
      <c r="D28" s="545">
        <v>5.1234630390510461E-2</v>
      </c>
      <c r="E28" s="546">
        <v>1.2844587161187082E-2</v>
      </c>
    </row>
    <row r="29" spans="2:5" s="95" customFormat="1" ht="15">
      <c r="B29" s="556">
        <v>62</v>
      </c>
      <c r="C29" s="555" t="s">
        <v>267</v>
      </c>
      <c r="D29" s="545">
        <v>6.7772775079471881E-2</v>
      </c>
      <c r="E29" s="546">
        <v>-4.9293904112621134E-2</v>
      </c>
    </row>
    <row r="30" spans="2:5" s="95" customFormat="1" ht="30">
      <c r="B30" s="556">
        <v>64</v>
      </c>
      <c r="C30" s="553" t="s">
        <v>372</v>
      </c>
      <c r="D30" s="545">
        <v>9.160858328764987E-2</v>
      </c>
      <c r="E30" s="546">
        <v>-3.281499417092637E-2</v>
      </c>
    </row>
    <row r="31" spans="2:5" s="95" customFormat="1" ht="30">
      <c r="B31" s="556">
        <v>66</v>
      </c>
      <c r="C31" s="555" t="s">
        <v>362</v>
      </c>
      <c r="D31" s="545">
        <v>4.5955062392862844E-2</v>
      </c>
      <c r="E31" s="546">
        <v>-4.7506264736669412E-2</v>
      </c>
    </row>
    <row r="32" spans="2:5" s="95" customFormat="1" ht="16" thickBot="1">
      <c r="B32" s="559">
        <v>67</v>
      </c>
      <c r="C32" s="560" t="s">
        <v>363</v>
      </c>
      <c r="D32" s="561">
        <v>0.10470533711041341</v>
      </c>
      <c r="E32" s="562">
        <v>0.1047175331442376</v>
      </c>
    </row>
    <row r="33" spans="2:5" s="95" customFormat="1">
      <c r="B33" s="209"/>
      <c r="C33" s="110"/>
      <c r="D33" s="210"/>
      <c r="E33" s="210"/>
    </row>
    <row r="34" spans="2:5" s="95" customFormat="1">
      <c r="B34" s="209"/>
      <c r="C34" s="110"/>
      <c r="D34" s="210"/>
      <c r="E34" s="210"/>
    </row>
    <row r="35" spans="2:5" s="95" customFormat="1">
      <c r="B35" s="209"/>
      <c r="C35" s="110"/>
      <c r="D35" s="210"/>
      <c r="E35" s="210"/>
    </row>
    <row r="36" spans="2:5" s="95" customFormat="1">
      <c r="B36" s="209"/>
      <c r="C36" s="110"/>
      <c r="D36" s="210"/>
      <c r="E36" s="210"/>
    </row>
    <row r="37" spans="2:5" s="95" customFormat="1">
      <c r="B37" s="209"/>
      <c r="C37" s="110"/>
      <c r="D37" s="210"/>
      <c r="E37" s="210"/>
    </row>
    <row r="38" spans="2:5" s="95" customFormat="1">
      <c r="B38" s="209"/>
      <c r="C38" s="110"/>
      <c r="D38" s="210"/>
      <c r="E38" s="210"/>
    </row>
    <row r="39" spans="2:5" s="95" customFormat="1">
      <c r="B39" s="209"/>
      <c r="C39" s="110"/>
      <c r="D39" s="210"/>
      <c r="E39" s="210"/>
    </row>
    <row r="40" spans="2:5" s="95" customFormat="1">
      <c r="B40" s="209"/>
      <c r="C40" s="110"/>
      <c r="D40" s="210"/>
      <c r="E40" s="210"/>
    </row>
    <row r="41" spans="2:5" s="95" customFormat="1">
      <c r="B41" s="209"/>
      <c r="C41" s="110"/>
      <c r="D41" s="210"/>
      <c r="E41" s="210"/>
    </row>
    <row r="42" spans="2:5" s="95" customFormat="1" ht="16">
      <c r="B42" s="28"/>
      <c r="C42" s="28"/>
      <c r="D42" s="28"/>
      <c r="E42" s="28"/>
    </row>
    <row r="43" spans="2:5" s="95" customFormat="1" ht="16">
      <c r="B43" s="28"/>
      <c r="C43" s="28"/>
      <c r="D43" s="28"/>
      <c r="E43" s="28"/>
    </row>
    <row r="44" spans="2:5" ht="16">
      <c r="B44" s="28"/>
      <c r="C44" s="28"/>
      <c r="D44" s="28"/>
      <c r="E44" s="28"/>
    </row>
    <row r="45" spans="2:5" ht="16">
      <c r="B45" s="28"/>
      <c r="C45" s="28"/>
      <c r="D45" s="28"/>
      <c r="E45" s="28"/>
    </row>
    <row r="46" spans="2:5" ht="16">
      <c r="B46" s="28"/>
      <c r="C46" s="28"/>
      <c r="D46" s="28"/>
      <c r="E46" s="28"/>
    </row>
    <row r="47" spans="2:5" ht="16">
      <c r="B47" s="28"/>
      <c r="C47" s="28"/>
      <c r="D47" s="28"/>
      <c r="E47" s="28"/>
    </row>
    <row r="48" spans="2:5" ht="16">
      <c r="B48" s="28"/>
      <c r="C48" s="28"/>
      <c r="D48" s="28"/>
      <c r="E48" s="28"/>
    </row>
    <row r="49" spans="2:5" ht="16">
      <c r="B49" s="28"/>
      <c r="C49" s="28"/>
      <c r="D49" s="28"/>
      <c r="E49" s="28"/>
    </row>
    <row r="50" spans="2:5" ht="16">
      <c r="B50" s="28"/>
      <c r="C50" s="28"/>
      <c r="D50" s="28"/>
      <c r="E50" s="28"/>
    </row>
    <row r="51" spans="2:5" ht="16">
      <c r="B51" s="28"/>
      <c r="C51" s="28"/>
      <c r="D51" s="28"/>
      <c r="E51" s="28"/>
    </row>
    <row r="52" spans="2:5" ht="16">
      <c r="B52" s="28"/>
      <c r="C52" s="28"/>
      <c r="D52" s="28"/>
      <c r="E52" s="28"/>
    </row>
    <row r="53" spans="2:5" ht="16">
      <c r="B53" s="28"/>
      <c r="C53" s="28"/>
      <c r="D53" s="28"/>
      <c r="E53" s="28"/>
    </row>
    <row r="54" spans="2:5" ht="16">
      <c r="B54" s="28"/>
      <c r="C54" s="28"/>
      <c r="D54" s="28"/>
      <c r="E54" s="28"/>
    </row>
    <row r="55" spans="2:5" ht="16">
      <c r="B55" s="28"/>
      <c r="C55" s="28"/>
      <c r="D55" s="28"/>
      <c r="E55" s="28"/>
    </row>
    <row r="56" spans="2:5" ht="16">
      <c r="B56" s="28"/>
      <c r="C56" s="28"/>
      <c r="D56" s="28"/>
      <c r="E56" s="28"/>
    </row>
    <row r="57" spans="2:5" ht="16">
      <c r="B57" s="28"/>
      <c r="C57" s="28"/>
      <c r="D57" s="28"/>
      <c r="E57" s="28"/>
    </row>
    <row r="58" spans="2:5" ht="16">
      <c r="B58" s="28"/>
      <c r="C58" s="28"/>
      <c r="D58" s="28"/>
      <c r="E58" s="28"/>
    </row>
    <row r="59" spans="2:5" ht="16">
      <c r="B59" s="28"/>
      <c r="C59" s="28"/>
      <c r="D59" s="28"/>
      <c r="E59" s="28"/>
    </row>
    <row r="60" spans="2:5" ht="16">
      <c r="B60" s="28"/>
      <c r="C60" s="28"/>
      <c r="D60" s="28"/>
      <c r="E60" s="28"/>
    </row>
    <row r="61" spans="2:5" ht="16">
      <c r="B61" s="28"/>
      <c r="C61" s="28"/>
      <c r="D61" s="28"/>
      <c r="E61" s="28"/>
    </row>
    <row r="62" spans="2:5" ht="16">
      <c r="B62" s="28"/>
      <c r="C62" s="28"/>
      <c r="D62" s="28"/>
      <c r="E62" s="28"/>
    </row>
    <row r="63" spans="2:5" ht="16">
      <c r="B63" s="28"/>
      <c r="C63" s="28"/>
      <c r="D63" s="28"/>
      <c r="E63" s="28"/>
    </row>
    <row r="64" spans="2:5" ht="16">
      <c r="B64" s="28"/>
      <c r="C64" s="28"/>
      <c r="D64" s="28"/>
      <c r="E64" s="28"/>
    </row>
    <row r="65" spans="2:5" ht="16">
      <c r="B65" s="28"/>
      <c r="C65" s="28"/>
      <c r="D65" s="28"/>
      <c r="E65" s="28"/>
    </row>
    <row r="66" spans="2:5" ht="16">
      <c r="B66" s="28"/>
      <c r="C66" s="28"/>
      <c r="D66" s="28"/>
      <c r="E66" s="2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</sheetPr>
  <dimension ref="B5:H46"/>
  <sheetViews>
    <sheetView workbookViewId="0">
      <selection activeCell="E38" sqref="E38"/>
    </sheetView>
  </sheetViews>
  <sheetFormatPr baseColWidth="10" defaultRowHeight="16"/>
  <cols>
    <col min="1" max="16384" width="10.83203125" style="28"/>
  </cols>
  <sheetData>
    <row r="5" spans="2:8" ht="68">
      <c r="B5" s="579" t="s">
        <v>229</v>
      </c>
      <c r="C5" s="580" t="s">
        <v>226</v>
      </c>
      <c r="D5" s="581" t="s">
        <v>451</v>
      </c>
      <c r="E5" s="582" t="s">
        <v>423</v>
      </c>
      <c r="F5" s="583" t="s">
        <v>452</v>
      </c>
      <c r="G5" s="579" t="s">
        <v>453</v>
      </c>
      <c r="H5" s="584" t="s">
        <v>454</v>
      </c>
    </row>
    <row r="6" spans="2:8" ht="48">
      <c r="B6" s="585" t="s">
        <v>375</v>
      </c>
      <c r="C6" s="586" t="s">
        <v>156</v>
      </c>
      <c r="D6" s="587">
        <v>82.863367569249917</v>
      </c>
      <c r="E6" s="587">
        <v>86.321817615935259</v>
      </c>
      <c r="F6" s="588">
        <v>4.1736778846153788E-2</v>
      </c>
      <c r="G6" s="587">
        <v>96.509803921568633</v>
      </c>
      <c r="H6" s="588">
        <v>0.11802330612362644</v>
      </c>
    </row>
    <row r="7" spans="2:8" ht="32">
      <c r="B7" s="585" t="s">
        <v>264</v>
      </c>
      <c r="C7" s="589" t="s">
        <v>156</v>
      </c>
      <c r="D7" s="587">
        <v>86.730469965764087</v>
      </c>
      <c r="E7" s="587">
        <v>91.310924369747895</v>
      </c>
      <c r="F7" s="588">
        <v>5.2812516821272748E-2</v>
      </c>
      <c r="G7" s="587">
        <v>99.17647058823529</v>
      </c>
      <c r="H7" s="588">
        <v>8.6140254003313155E-2</v>
      </c>
    </row>
    <row r="8" spans="2:8" ht="32">
      <c r="B8" s="585" t="s">
        <v>265</v>
      </c>
      <c r="C8" s="586" t="s">
        <v>156</v>
      </c>
      <c r="D8" s="587">
        <v>84.490818549642086</v>
      </c>
      <c r="E8" s="587">
        <v>89.982882041705551</v>
      </c>
      <c r="F8" s="588">
        <v>6.5001897085854798E-2</v>
      </c>
      <c r="G8" s="587">
        <v>99.509803921568633</v>
      </c>
      <c r="H8" s="588">
        <v>0.10587482489666766</v>
      </c>
    </row>
    <row r="11" spans="2:8" ht="68">
      <c r="B11" s="60" t="s">
        <v>229</v>
      </c>
      <c r="C11" s="590" t="s">
        <v>226</v>
      </c>
      <c r="D11" s="49" t="s">
        <v>451</v>
      </c>
      <c r="E11" s="591" t="s">
        <v>423</v>
      </c>
      <c r="F11" s="592" t="s">
        <v>452</v>
      </c>
      <c r="G11" s="60" t="s">
        <v>453</v>
      </c>
      <c r="H11" s="205" t="s">
        <v>454</v>
      </c>
    </row>
    <row r="12" spans="2:8" ht="64">
      <c r="B12" s="52" t="s">
        <v>316</v>
      </c>
      <c r="C12" s="53" t="s">
        <v>317</v>
      </c>
      <c r="D12" s="50">
        <v>81.635231870525985</v>
      </c>
      <c r="E12" s="51">
        <v>86.631808278867098</v>
      </c>
      <c r="F12" s="206">
        <v>6.1206127475275762E-2</v>
      </c>
      <c r="G12" s="54">
        <v>86.271708683473378</v>
      </c>
      <c r="H12" s="206">
        <v>-4.1566671935850952E-3</v>
      </c>
    </row>
    <row r="13" spans="2:8" ht="32">
      <c r="B13" s="57" t="s">
        <v>352</v>
      </c>
      <c r="C13" s="53" t="s">
        <v>317</v>
      </c>
      <c r="D13" s="50">
        <v>87.493930905695606</v>
      </c>
      <c r="E13" s="51">
        <v>88.640522875816984</v>
      </c>
      <c r="F13" s="206">
        <v>1.31048171942032E-2</v>
      </c>
      <c r="G13" s="54">
        <v>92.868347338935578</v>
      </c>
      <c r="H13" s="206">
        <v>4.7696294267596695E-2</v>
      </c>
    </row>
    <row r="16" spans="2:8" ht="68">
      <c r="B16" s="60" t="s">
        <v>229</v>
      </c>
      <c r="C16" s="590" t="s">
        <v>226</v>
      </c>
      <c r="D16" s="49" t="s">
        <v>451</v>
      </c>
      <c r="E16" s="591" t="s">
        <v>423</v>
      </c>
      <c r="F16" s="592" t="s">
        <v>452</v>
      </c>
      <c r="G16" s="60" t="s">
        <v>453</v>
      </c>
      <c r="H16" s="205" t="s">
        <v>454</v>
      </c>
    </row>
    <row r="17" spans="2:8" ht="64">
      <c r="B17" s="56" t="s">
        <v>160</v>
      </c>
      <c r="C17" s="52" t="s">
        <v>159</v>
      </c>
      <c r="D17" s="50">
        <v>69.231559290382833</v>
      </c>
      <c r="E17" s="51">
        <v>80.921568625932451</v>
      </c>
      <c r="F17" s="206">
        <v>0.16885376344792968</v>
      </c>
      <c r="G17" s="54">
        <v>78.016806722689068</v>
      </c>
      <c r="H17" s="206">
        <v>-3.5896015766462952E-2</v>
      </c>
    </row>
    <row r="18" spans="2:8" ht="64">
      <c r="B18" s="57" t="s">
        <v>345</v>
      </c>
      <c r="C18" s="53" t="s">
        <v>159</v>
      </c>
      <c r="D18" s="50">
        <v>77.937130407718655</v>
      </c>
      <c r="E18" s="51">
        <v>85.169934640522868</v>
      </c>
      <c r="F18" s="206">
        <v>9.2803060556203132E-2</v>
      </c>
      <c r="G18" s="54">
        <v>73.969187675070032</v>
      </c>
      <c r="H18" s="206">
        <v>-0.13151057368692232</v>
      </c>
    </row>
    <row r="19" spans="2:8" ht="64">
      <c r="B19" s="57" t="s">
        <v>360</v>
      </c>
      <c r="C19" s="53" t="s">
        <v>159</v>
      </c>
      <c r="D19" s="50">
        <v>77.226890756302524</v>
      </c>
      <c r="E19" s="51">
        <v>84.366013071895424</v>
      </c>
      <c r="F19" s="206">
        <v>9.2443477209527281E-2</v>
      </c>
      <c r="G19" s="54">
        <v>79.207282913165272</v>
      </c>
      <c r="H19" s="206">
        <v>-6.1147018460312452E-2</v>
      </c>
    </row>
    <row r="20" spans="2:8" ht="32">
      <c r="B20" s="52" t="s">
        <v>269</v>
      </c>
      <c r="C20" s="53" t="s">
        <v>159</v>
      </c>
      <c r="D20" s="50">
        <v>79.937130407718655</v>
      </c>
      <c r="E20" s="51">
        <v>84.032679738636162</v>
      </c>
      <c r="F20" s="206">
        <v>5.1234630390510461E-2</v>
      </c>
      <c r="G20" s="54">
        <v>85.112044817927185</v>
      </c>
      <c r="H20" s="206">
        <v>1.2844587161187082E-2</v>
      </c>
    </row>
    <row r="21" spans="2:8" ht="32">
      <c r="B21" s="57" t="s">
        <v>267</v>
      </c>
      <c r="C21" s="53" t="s">
        <v>159</v>
      </c>
      <c r="D21" s="50">
        <v>79.011204481792717</v>
      </c>
      <c r="E21" s="51">
        <v>84.366013071895424</v>
      </c>
      <c r="F21" s="206">
        <v>6.7772775079471881E-2</v>
      </c>
      <c r="G21" s="54">
        <v>80.207282913165272</v>
      </c>
      <c r="H21" s="206">
        <v>-4.9293904112621134E-2</v>
      </c>
    </row>
    <row r="22" spans="2:8" ht="128">
      <c r="B22" s="57" t="s">
        <v>362</v>
      </c>
      <c r="C22" s="53" t="s">
        <v>159</v>
      </c>
      <c r="D22" s="50">
        <v>84.427326486150022</v>
      </c>
      <c r="E22" s="51">
        <v>88.307189542483655</v>
      </c>
      <c r="F22" s="206">
        <v>4.5955062392862844E-2</v>
      </c>
      <c r="G22" s="54">
        <v>84.112044817927185</v>
      </c>
      <c r="H22" s="206">
        <v>-4.7506264736669412E-2</v>
      </c>
    </row>
    <row r="25" spans="2:8" ht="68">
      <c r="B25" s="60" t="s">
        <v>229</v>
      </c>
      <c r="C25" s="580" t="s">
        <v>226</v>
      </c>
      <c r="D25" s="49" t="s">
        <v>451</v>
      </c>
      <c r="E25" s="61" t="s">
        <v>423</v>
      </c>
      <c r="F25" s="204" t="s">
        <v>452</v>
      </c>
      <c r="G25" s="60" t="s">
        <v>453</v>
      </c>
      <c r="H25" s="205" t="s">
        <v>454</v>
      </c>
    </row>
    <row r="26" spans="2:8" ht="32">
      <c r="B26" s="56" t="s">
        <v>373</v>
      </c>
      <c r="C26" s="55" t="s">
        <v>164</v>
      </c>
      <c r="D26" s="50">
        <v>81.229691876750721</v>
      </c>
      <c r="E26" s="51">
        <v>82.228135698723946</v>
      </c>
      <c r="F26" s="206">
        <v>1.2291611588138851E-2</v>
      </c>
      <c r="G26" s="54">
        <v>89.122004357298479</v>
      </c>
      <c r="H26" s="206">
        <v>8.3838318842993198E-2</v>
      </c>
    </row>
    <row r="29" spans="2:8" ht="68">
      <c r="B29" s="60" t="s">
        <v>229</v>
      </c>
      <c r="C29" s="590" t="s">
        <v>226</v>
      </c>
      <c r="D29" s="49" t="s">
        <v>451</v>
      </c>
      <c r="E29" s="591" t="s">
        <v>423</v>
      </c>
      <c r="F29" s="592" t="s">
        <v>452</v>
      </c>
      <c r="G29" s="60" t="s">
        <v>453</v>
      </c>
      <c r="H29" s="205" t="s">
        <v>454</v>
      </c>
    </row>
    <row r="30" spans="2:8" ht="32">
      <c r="B30" s="57" t="s">
        <v>363</v>
      </c>
      <c r="C30" s="53" t="s">
        <v>152</v>
      </c>
      <c r="D30" s="50">
        <v>76.556489262371613</v>
      </c>
      <c r="E30" s="51">
        <v>84.57236227857797</v>
      </c>
      <c r="F30" s="206">
        <v>0.10470533711041341</v>
      </c>
      <c r="G30" s="62">
        <v>93.428571428571431</v>
      </c>
      <c r="H30" s="206">
        <v>0.1047175331442376</v>
      </c>
    </row>
    <row r="33" spans="2:8" ht="68">
      <c r="B33" s="60" t="s">
        <v>229</v>
      </c>
      <c r="C33" s="593" t="s">
        <v>226</v>
      </c>
      <c r="D33" s="49" t="s">
        <v>451</v>
      </c>
      <c r="E33" s="591" t="s">
        <v>423</v>
      </c>
      <c r="F33" s="592" t="s">
        <v>452</v>
      </c>
      <c r="G33" s="60" t="s">
        <v>453</v>
      </c>
      <c r="H33" s="205" t="s">
        <v>454</v>
      </c>
    </row>
    <row r="34" spans="2:8" ht="96">
      <c r="B34" s="52" t="s">
        <v>335</v>
      </c>
      <c r="C34" s="53" t="s">
        <v>172</v>
      </c>
      <c r="D34" s="50">
        <v>83.492374727668846</v>
      </c>
      <c r="E34" s="51">
        <v>87.455337690631822</v>
      </c>
      <c r="F34" s="206">
        <v>4.7464968817681363E-2</v>
      </c>
      <c r="G34" s="54">
        <v>91.620915032679733</v>
      </c>
      <c r="H34" s="206">
        <v>4.7630910268546378E-2</v>
      </c>
    </row>
    <row r="37" spans="2:8" ht="68">
      <c r="B37" s="60" t="s">
        <v>229</v>
      </c>
      <c r="C37" s="580" t="s">
        <v>226</v>
      </c>
      <c r="D37" s="49" t="s">
        <v>451</v>
      </c>
      <c r="E37" s="61" t="s">
        <v>423</v>
      </c>
      <c r="F37" s="204" t="s">
        <v>452</v>
      </c>
      <c r="G37" s="60" t="s">
        <v>453</v>
      </c>
      <c r="H37" s="205" t="s">
        <v>454</v>
      </c>
    </row>
    <row r="38" spans="2:8" ht="80">
      <c r="B38" s="55" t="s">
        <v>272</v>
      </c>
      <c r="C38" s="53" t="s">
        <v>318</v>
      </c>
      <c r="D38" s="50">
        <v>87.818549642079049</v>
      </c>
      <c r="E38" s="51">
        <v>90.628695922813577</v>
      </c>
      <c r="F38" s="206">
        <v>3.1999461300463272E-2</v>
      </c>
      <c r="G38" s="54">
        <v>86.111733582321818</v>
      </c>
      <c r="H38" s="206">
        <v>-4.9840310450221526E-2</v>
      </c>
    </row>
    <row r="39" spans="2:8" ht="64">
      <c r="B39" s="56" t="s">
        <v>291</v>
      </c>
      <c r="C39" s="55" t="s">
        <v>318</v>
      </c>
      <c r="D39" s="50">
        <v>81.13227513227514</v>
      </c>
      <c r="E39" s="51">
        <v>92.324929971988794</v>
      </c>
      <c r="F39" s="206">
        <v>0.13795563875739414</v>
      </c>
      <c r="G39" s="54">
        <v>93.100529100529087</v>
      </c>
      <c r="H39" s="206">
        <v>8.4007551240559142E-3</v>
      </c>
    </row>
    <row r="40" spans="2:8" ht="64">
      <c r="B40" s="55" t="s">
        <v>290</v>
      </c>
      <c r="C40" s="53" t="s">
        <v>318</v>
      </c>
      <c r="D40" s="50">
        <v>76.345782757547468</v>
      </c>
      <c r="E40" s="51">
        <v>82.159352629940884</v>
      </c>
      <c r="F40" s="206">
        <v>7.6147884826273327E-2</v>
      </c>
      <c r="G40" s="54">
        <v>82.36009959539372</v>
      </c>
      <c r="H40" s="206">
        <v>2.4433854336345373E-3</v>
      </c>
    </row>
    <row r="41" spans="2:8" ht="32">
      <c r="B41" s="52" t="s">
        <v>330</v>
      </c>
      <c r="C41" s="53" t="s">
        <v>318</v>
      </c>
      <c r="D41" s="50">
        <v>84.672268907563023</v>
      </c>
      <c r="E41" s="51">
        <v>90.993464052287578</v>
      </c>
      <c r="F41" s="206">
        <v>7.4654845397203573E-2</v>
      </c>
      <c r="G41" s="54">
        <v>84.007158418923126</v>
      </c>
      <c r="H41" s="206">
        <v>-7.6778103857546465E-2</v>
      </c>
    </row>
    <row r="42" spans="2:8" ht="32">
      <c r="B42" s="56" t="s">
        <v>277</v>
      </c>
      <c r="C42" s="55" t="s">
        <v>318</v>
      </c>
      <c r="D42" s="50">
        <v>84.56458138811081</v>
      </c>
      <c r="E42" s="51">
        <v>84.854341736694678</v>
      </c>
      <c r="F42" s="206">
        <v>3.4264977586067058E-3</v>
      </c>
      <c r="G42" s="54">
        <v>87.388110799875506</v>
      </c>
      <c r="H42" s="206">
        <v>2.9860217065181827E-2</v>
      </c>
    </row>
    <row r="43" spans="2:8" ht="112">
      <c r="B43" s="56" t="s">
        <v>370</v>
      </c>
      <c r="C43" s="55" t="s">
        <v>318</v>
      </c>
      <c r="D43" s="50">
        <v>85.035480859010264</v>
      </c>
      <c r="E43" s="51">
        <v>86.039526921879855</v>
      </c>
      <c r="F43" s="206">
        <v>1.1807377964197174E-2</v>
      </c>
      <c r="G43" s="54">
        <v>87.878306878306873</v>
      </c>
      <c r="H43" s="206">
        <v>2.1371339687822122E-2</v>
      </c>
    </row>
    <row r="44" spans="2:8" ht="48">
      <c r="B44" s="58" t="s">
        <v>369</v>
      </c>
      <c r="C44" s="55" t="s">
        <v>318</v>
      </c>
      <c r="D44" s="50">
        <v>87.598194833488947</v>
      </c>
      <c r="E44" s="51">
        <v>91.66013071895425</v>
      </c>
      <c r="F44" s="206">
        <v>4.6370086657452569E-2</v>
      </c>
      <c r="G44" s="54">
        <v>86.7410519763461</v>
      </c>
      <c r="H44" s="206">
        <v>-5.3666503680764865E-2</v>
      </c>
    </row>
    <row r="45" spans="2:8" ht="48">
      <c r="B45" s="56" t="s">
        <v>371</v>
      </c>
      <c r="C45" s="55" t="s">
        <v>318</v>
      </c>
      <c r="D45" s="50">
        <v>84.7410519763461</v>
      </c>
      <c r="E45" s="51">
        <v>95.201680672268907</v>
      </c>
      <c r="F45" s="206">
        <v>0.12344228035831684</v>
      </c>
      <c r="G45" s="54">
        <v>83.937130407718641</v>
      </c>
      <c r="H45" s="206">
        <v>-0.11832301893207531</v>
      </c>
    </row>
    <row r="46" spans="2:8" ht="144">
      <c r="B46" s="56" t="s">
        <v>372</v>
      </c>
      <c r="C46" s="55" t="s">
        <v>318</v>
      </c>
      <c r="D46" s="50">
        <v>79.483348895113593</v>
      </c>
      <c r="E46" s="51">
        <v>86.764705882352942</v>
      </c>
      <c r="F46" s="206">
        <v>9.160858328764987E-2</v>
      </c>
      <c r="G46" s="54">
        <v>83.91752256458139</v>
      </c>
      <c r="H46" s="206">
        <v>-3.281499417092637E-2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</sheetPr>
  <dimension ref="B2:E9"/>
  <sheetViews>
    <sheetView workbookViewId="0">
      <selection activeCell="L3" sqref="L3"/>
    </sheetView>
  </sheetViews>
  <sheetFormatPr baseColWidth="10" defaultRowHeight="16"/>
  <cols>
    <col min="1" max="1" width="10.83203125" style="28"/>
    <col min="2" max="2" width="30" style="28" customWidth="1"/>
    <col min="3" max="16384" width="10.83203125" style="28"/>
  </cols>
  <sheetData>
    <row r="2" spans="2:5">
      <c r="B2" s="598" t="s">
        <v>517</v>
      </c>
      <c r="C2" s="598">
        <v>2016</v>
      </c>
      <c r="D2" s="598">
        <v>2017</v>
      </c>
      <c r="E2" s="598">
        <v>2019</v>
      </c>
    </row>
    <row r="3" spans="2:5" ht="32">
      <c r="B3" s="597" t="s">
        <v>345</v>
      </c>
      <c r="C3" s="599">
        <v>77.94</v>
      </c>
      <c r="D3" s="599">
        <v>85.17</v>
      </c>
      <c r="E3" s="599">
        <v>73.97</v>
      </c>
    </row>
    <row r="4" spans="2:5" ht="32">
      <c r="B4" s="600" t="s">
        <v>272</v>
      </c>
      <c r="C4" s="599">
        <v>87.82</v>
      </c>
      <c r="D4" s="599">
        <v>90.63</v>
      </c>
      <c r="E4" s="599">
        <v>86.11</v>
      </c>
    </row>
    <row r="5" spans="2:5">
      <c r="B5" s="600" t="s">
        <v>369</v>
      </c>
      <c r="C5" s="599">
        <v>87.6</v>
      </c>
      <c r="D5" s="599">
        <v>91.66</v>
      </c>
      <c r="E5" s="599">
        <v>86.74</v>
      </c>
    </row>
    <row r="6" spans="2:5">
      <c r="B6" s="597" t="s">
        <v>371</v>
      </c>
      <c r="C6" s="599">
        <v>84.74</v>
      </c>
      <c r="D6" s="599">
        <v>95.2</v>
      </c>
      <c r="E6" s="599">
        <v>83.94</v>
      </c>
    </row>
    <row r="7" spans="2:5">
      <c r="B7" s="601" t="s">
        <v>330</v>
      </c>
      <c r="C7" s="599">
        <v>84.67</v>
      </c>
      <c r="D7" s="599">
        <v>90.99</v>
      </c>
      <c r="E7" s="599">
        <v>84.01</v>
      </c>
    </row>
    <row r="8" spans="2:5" ht="48">
      <c r="B8" s="597" t="s">
        <v>362</v>
      </c>
      <c r="C8" s="599">
        <v>84.43</v>
      </c>
      <c r="D8" s="599">
        <v>88.31</v>
      </c>
      <c r="E8" s="599">
        <v>84.11</v>
      </c>
    </row>
    <row r="9" spans="2:5">
      <c r="B9" s="597" t="s">
        <v>267</v>
      </c>
      <c r="C9" s="599">
        <v>79.010000000000005</v>
      </c>
      <c r="D9" s="599">
        <v>84.37</v>
      </c>
      <c r="E9" s="599">
        <v>80.209999999999994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</sheetPr>
  <dimension ref="B2:E8"/>
  <sheetViews>
    <sheetView workbookViewId="0">
      <selection activeCell="N4" sqref="N4"/>
    </sheetView>
  </sheetViews>
  <sheetFormatPr baseColWidth="10" defaultRowHeight="16"/>
  <cols>
    <col min="1" max="1" width="10.83203125" style="28"/>
    <col min="2" max="2" width="26.33203125" style="28" customWidth="1"/>
    <col min="3" max="16384" width="10.83203125" style="28"/>
  </cols>
  <sheetData>
    <row r="2" spans="2:5">
      <c r="B2" s="595" t="s">
        <v>517</v>
      </c>
      <c r="C2" s="595">
        <v>2016</v>
      </c>
      <c r="D2" s="595">
        <v>2017</v>
      </c>
      <c r="E2" s="595">
        <v>2019</v>
      </c>
    </row>
    <row r="3" spans="2:5">
      <c r="B3" s="55" t="s">
        <v>327</v>
      </c>
      <c r="C3" s="596">
        <v>87.846872082166215</v>
      </c>
      <c r="D3" s="596">
        <v>90.417366946778714</v>
      </c>
      <c r="E3" s="596">
        <v>89.938375350140063</v>
      </c>
    </row>
    <row r="4" spans="2:5" ht="32">
      <c r="B4" s="57" t="s">
        <v>360</v>
      </c>
      <c r="C4" s="596">
        <v>77.226890756302524</v>
      </c>
      <c r="D4" s="596">
        <v>84.366013071895424</v>
      </c>
      <c r="E4" s="596">
        <v>79.207282913165272</v>
      </c>
    </row>
    <row r="5" spans="2:5" ht="48">
      <c r="B5" s="56" t="s">
        <v>372</v>
      </c>
      <c r="C5" s="596">
        <v>79.483348895113593</v>
      </c>
      <c r="D5" s="596">
        <v>86.764705882352942</v>
      </c>
      <c r="E5" s="596">
        <v>83.91752256458139</v>
      </c>
    </row>
    <row r="6" spans="2:5" ht="32">
      <c r="B6" s="52" t="s">
        <v>316</v>
      </c>
      <c r="C6" s="596">
        <v>81.635231870525985</v>
      </c>
      <c r="D6" s="596">
        <v>86.631808278867098</v>
      </c>
      <c r="E6" s="596">
        <v>86.271708683473378</v>
      </c>
    </row>
    <row r="7" spans="2:5" ht="32">
      <c r="B7" s="56" t="s">
        <v>160</v>
      </c>
      <c r="C7" s="596">
        <v>69.231559290382833</v>
      </c>
      <c r="D7" s="596">
        <v>80.921568625932451</v>
      </c>
      <c r="E7" s="596">
        <v>78.016806722689068</v>
      </c>
    </row>
    <row r="8" spans="2:5" ht="32">
      <c r="B8" s="57" t="s">
        <v>341</v>
      </c>
      <c r="C8" s="596">
        <v>70.404606286959236</v>
      </c>
      <c r="D8" s="596">
        <v>92.492374727668846</v>
      </c>
      <c r="E8" s="596">
        <v>84.898225957049476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</sheetPr>
  <dimension ref="B3:G6"/>
  <sheetViews>
    <sheetView workbookViewId="0">
      <selection activeCell="D6" sqref="D6"/>
    </sheetView>
  </sheetViews>
  <sheetFormatPr baseColWidth="10" defaultRowHeight="16"/>
  <cols>
    <col min="1" max="3" width="10.83203125" style="28"/>
    <col min="4" max="4" width="26.1640625" style="28" customWidth="1"/>
    <col min="5" max="16384" width="10.83203125" style="28"/>
  </cols>
  <sheetData>
    <row r="3" spans="2:7">
      <c r="B3" s="595"/>
      <c r="C3" s="595" t="s">
        <v>219</v>
      </c>
      <c r="D3" s="595" t="s">
        <v>517</v>
      </c>
      <c r="E3" s="595">
        <v>2016</v>
      </c>
      <c r="F3" s="595">
        <v>2017</v>
      </c>
      <c r="G3" s="595">
        <v>2019</v>
      </c>
    </row>
    <row r="4" spans="2:7" ht="46">
      <c r="B4" s="438">
        <v>28</v>
      </c>
      <c r="C4" s="595">
        <v>12</v>
      </c>
      <c r="D4" s="594" t="s">
        <v>283</v>
      </c>
      <c r="E4" s="535">
        <v>56.064425770308127</v>
      </c>
      <c r="F4" s="436">
        <v>46.989106753812628</v>
      </c>
      <c r="G4" s="437">
        <v>88.75879240585121</v>
      </c>
    </row>
    <row r="5" spans="2:7">
      <c r="B5" s="438">
        <v>6</v>
      </c>
      <c r="C5" s="595">
        <v>4</v>
      </c>
      <c r="D5" s="536" t="s">
        <v>320</v>
      </c>
      <c r="E5" s="535">
        <v>55.725801431683784</v>
      </c>
      <c r="F5" s="436">
        <v>47.322440087145971</v>
      </c>
      <c r="G5" s="437">
        <v>92.13974478680359</v>
      </c>
    </row>
    <row r="6" spans="2:7" ht="42">
      <c r="B6" s="438">
        <v>13</v>
      </c>
      <c r="C6" s="595">
        <v>6</v>
      </c>
      <c r="D6" s="536" t="s">
        <v>324</v>
      </c>
      <c r="E6" s="535">
        <v>56.685340802987866</v>
      </c>
      <c r="F6" s="436">
        <v>43.877995642701521</v>
      </c>
      <c r="G6" s="437">
        <v>92.254901960784323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zoomScale="25" zoomScaleNormal="25" zoomScalePageLayoutView="25" workbookViewId="0">
      <selection activeCell="B2" sqref="B2:D2"/>
    </sheetView>
  </sheetViews>
  <sheetFormatPr baseColWidth="10" defaultRowHeight="12"/>
  <cols>
    <col min="1" max="16384" width="10.83203125" style="313"/>
  </cols>
  <sheetData>
    <row r="1" spans="1:4" ht="13" thickBot="1"/>
    <row r="2" spans="1:4" ht="14" thickBot="1">
      <c r="A2" s="714" t="s">
        <v>243</v>
      </c>
      <c r="B2" s="717" t="s">
        <v>428</v>
      </c>
      <c r="C2" s="718"/>
      <c r="D2" s="719"/>
    </row>
    <row r="3" spans="1:4" ht="26">
      <c r="A3" s="715"/>
      <c r="B3" s="314" t="s">
        <v>391</v>
      </c>
      <c r="C3" s="315">
        <v>22</v>
      </c>
      <c r="D3" s="316">
        <v>0.32835820895522388</v>
      </c>
    </row>
    <row r="4" spans="1:4" ht="26">
      <c r="A4" s="715"/>
      <c r="B4" s="74" t="s">
        <v>392</v>
      </c>
      <c r="C4" s="75">
        <v>35</v>
      </c>
      <c r="D4" s="76">
        <v>0.52238805970149249</v>
      </c>
    </row>
    <row r="5" spans="1:4" ht="40" thickBot="1">
      <c r="A5" s="716"/>
      <c r="B5" s="74" t="s">
        <v>429</v>
      </c>
      <c r="C5" s="75">
        <v>10</v>
      </c>
      <c r="D5" s="76">
        <v>0.14925373134328357</v>
      </c>
    </row>
    <row r="7" spans="1:4">
      <c r="C7" s="313">
        <f>SUM(C3:C5)</f>
        <v>67</v>
      </c>
    </row>
  </sheetData>
  <mergeCells count="2">
    <mergeCell ref="A2:A5"/>
    <mergeCell ref="B2:D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zoomScale="25" zoomScaleNormal="25" zoomScalePageLayoutView="25" workbookViewId="0">
      <selection activeCell="B4" sqref="B4:E8"/>
    </sheetView>
  </sheetViews>
  <sheetFormatPr baseColWidth="10" defaultRowHeight="16"/>
  <cols>
    <col min="1" max="16384" width="10.83203125" style="28"/>
  </cols>
  <sheetData>
    <row r="1" spans="1:5" ht="17" thickBot="1"/>
    <row r="2" spans="1:5" ht="17" thickBot="1">
      <c r="A2" s="717" t="s">
        <v>438</v>
      </c>
      <c r="B2" s="718"/>
      <c r="C2" s="718"/>
      <c r="D2" s="718"/>
      <c r="E2" s="719"/>
    </row>
    <row r="3" spans="1:5" ht="28">
      <c r="A3" s="317" t="s">
        <v>396</v>
      </c>
      <c r="B3" s="317" t="s">
        <v>239</v>
      </c>
      <c r="C3" s="317" t="s">
        <v>240</v>
      </c>
      <c r="D3" s="317" t="s">
        <v>241</v>
      </c>
      <c r="E3" s="317" t="s">
        <v>242</v>
      </c>
    </row>
    <row r="4" spans="1:5" ht="28">
      <c r="A4" s="105" t="s">
        <v>235</v>
      </c>
      <c r="B4" s="91">
        <v>86.434726461065338</v>
      </c>
      <c r="C4" s="91">
        <v>67.664799253034545</v>
      </c>
      <c r="D4" s="91">
        <v>99.509803921568633</v>
      </c>
      <c r="E4" s="91">
        <v>6.8409585981330094</v>
      </c>
    </row>
    <row r="5" spans="1:5" ht="84">
      <c r="A5" s="105" t="s">
        <v>257</v>
      </c>
      <c r="B5" s="91">
        <v>90.137547556335903</v>
      </c>
      <c r="C5" s="91">
        <v>68.627450980392155</v>
      </c>
      <c r="D5" s="91">
        <v>100</v>
      </c>
      <c r="E5" s="91">
        <v>7.5167543551561637</v>
      </c>
    </row>
    <row r="6" spans="1:5" ht="28">
      <c r="A6" s="105" t="s">
        <v>236</v>
      </c>
      <c r="B6" s="91">
        <v>84.378109452736311</v>
      </c>
      <c r="C6" s="91">
        <v>56</v>
      </c>
      <c r="D6" s="91">
        <v>100</v>
      </c>
      <c r="E6" s="91">
        <v>8.7961999936537882</v>
      </c>
    </row>
    <row r="7" spans="1:5" ht="70">
      <c r="A7" s="105" t="s">
        <v>237</v>
      </c>
      <c r="B7" s="91">
        <v>85.429992892679437</v>
      </c>
      <c r="C7" s="91">
        <v>28.571428571428573</v>
      </c>
      <c r="D7" s="91">
        <v>100</v>
      </c>
      <c r="E7" s="91">
        <v>15.078543237608862</v>
      </c>
    </row>
    <row r="8" spans="1:5" ht="56">
      <c r="A8" s="105" t="s">
        <v>238</v>
      </c>
      <c r="B8" s="91">
        <v>85.79325594250966</v>
      </c>
      <c r="C8" s="91">
        <v>51.851851851851848</v>
      </c>
      <c r="D8" s="91">
        <v>100</v>
      </c>
      <c r="E8" s="91">
        <v>14.893129354171625</v>
      </c>
    </row>
  </sheetData>
  <mergeCells count="1">
    <mergeCell ref="A2:E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9"/>
  <sheetViews>
    <sheetView zoomScale="25" zoomScaleNormal="25" zoomScalePageLayoutView="25" workbookViewId="0">
      <selection activeCell="Q22" sqref="Q22"/>
    </sheetView>
  </sheetViews>
  <sheetFormatPr baseColWidth="10" defaultRowHeight="16"/>
  <cols>
    <col min="1" max="1" width="10.83203125" style="31"/>
    <col min="2" max="2" width="36.83203125" style="31" customWidth="1"/>
    <col min="3" max="3" width="10.83203125" style="31"/>
    <col min="4" max="4" width="10.83203125" style="196"/>
    <col min="5" max="5" width="10.83203125" style="31"/>
    <col min="6" max="6" width="10.83203125" style="31" customWidth="1"/>
    <col min="7" max="7" width="10.83203125" style="31"/>
    <col min="8" max="8" width="37.6640625" style="31" customWidth="1"/>
    <col min="9" max="9" width="10.83203125" style="31" customWidth="1"/>
    <col min="10" max="10" width="15.6640625" style="31" customWidth="1"/>
    <col min="11" max="16384" width="10.83203125" style="31"/>
  </cols>
  <sheetData>
    <row r="1" spans="1:4" ht="30">
      <c r="A1" s="80" t="s">
        <v>394</v>
      </c>
      <c r="B1" s="353" t="s">
        <v>220</v>
      </c>
      <c r="C1" s="353" t="s">
        <v>226</v>
      </c>
      <c r="D1" s="354" t="s">
        <v>232</v>
      </c>
    </row>
    <row r="2" spans="1:4">
      <c r="A2" s="348">
        <v>50</v>
      </c>
      <c r="B2" s="118" t="s">
        <v>265</v>
      </c>
      <c r="C2" s="123" t="s">
        <v>156</v>
      </c>
      <c r="D2" s="146">
        <v>99.509803921568633</v>
      </c>
    </row>
    <row r="3" spans="1:4">
      <c r="A3" s="348">
        <v>26</v>
      </c>
      <c r="B3" s="124" t="s">
        <v>264</v>
      </c>
      <c r="C3" s="39" t="s">
        <v>156</v>
      </c>
      <c r="D3" s="146">
        <v>99.17647058823529</v>
      </c>
    </row>
    <row r="4" spans="1:4" ht="46">
      <c r="A4" s="345">
        <v>57</v>
      </c>
      <c r="B4" s="116" t="s">
        <v>357</v>
      </c>
      <c r="C4" s="38" t="s">
        <v>153</v>
      </c>
      <c r="D4" s="146">
        <v>96.740740740740748</v>
      </c>
    </row>
    <row r="5" spans="1:4">
      <c r="A5" s="348">
        <v>16</v>
      </c>
      <c r="B5" s="120" t="s">
        <v>375</v>
      </c>
      <c r="C5" s="123" t="s">
        <v>156</v>
      </c>
      <c r="D5" s="146">
        <v>96.509803921568633</v>
      </c>
    </row>
    <row r="6" spans="1:4" ht="31">
      <c r="A6" s="345">
        <v>63</v>
      </c>
      <c r="B6" s="34" t="s">
        <v>359</v>
      </c>
      <c r="C6" s="38" t="s">
        <v>177</v>
      </c>
      <c r="D6" s="146">
        <v>95.868347338935578</v>
      </c>
    </row>
    <row r="7" spans="1:4" ht="61">
      <c r="A7" s="345">
        <v>59</v>
      </c>
      <c r="B7" s="34" t="s">
        <v>358</v>
      </c>
      <c r="C7" s="38" t="s">
        <v>153</v>
      </c>
      <c r="D7" s="146">
        <v>94.250544662309366</v>
      </c>
    </row>
    <row r="8" spans="1:4">
      <c r="A8" s="345">
        <v>17</v>
      </c>
      <c r="B8" s="34" t="s">
        <v>329</v>
      </c>
      <c r="C8" s="121" t="s">
        <v>413</v>
      </c>
      <c r="D8" s="146">
        <v>93.815126050420162</v>
      </c>
    </row>
    <row r="9" spans="1:4">
      <c r="A9" s="345">
        <v>67</v>
      </c>
      <c r="B9" s="34" t="s">
        <v>363</v>
      </c>
      <c r="C9" s="38" t="s">
        <v>152</v>
      </c>
      <c r="D9" s="146">
        <v>93.428571428571431</v>
      </c>
    </row>
    <row r="10" spans="1:4">
      <c r="A10" s="348">
        <v>5</v>
      </c>
      <c r="B10" s="122" t="s">
        <v>291</v>
      </c>
      <c r="C10" s="39" t="s">
        <v>318</v>
      </c>
      <c r="D10" s="146">
        <v>93.100529100529087</v>
      </c>
    </row>
    <row r="11" spans="1:4">
      <c r="A11" s="345">
        <v>49</v>
      </c>
      <c r="B11" s="34" t="s">
        <v>352</v>
      </c>
      <c r="C11" s="38" t="s">
        <v>317</v>
      </c>
      <c r="D11" s="146">
        <v>92.868347338935578</v>
      </c>
    </row>
    <row r="12" spans="1:4">
      <c r="A12" s="345">
        <v>22</v>
      </c>
      <c r="B12" s="119" t="s">
        <v>333</v>
      </c>
      <c r="C12" s="38" t="s">
        <v>175</v>
      </c>
      <c r="D12" s="146">
        <v>92.801120448179262</v>
      </c>
    </row>
    <row r="13" spans="1:4" ht="31">
      <c r="A13" s="355">
        <v>53</v>
      </c>
      <c r="B13" s="36" t="s">
        <v>353</v>
      </c>
      <c r="C13" s="117" t="s">
        <v>172</v>
      </c>
      <c r="D13" s="146">
        <v>92.777777777777771</v>
      </c>
    </row>
    <row r="14" spans="1:4" ht="46">
      <c r="A14" s="345">
        <v>9</v>
      </c>
      <c r="B14" s="34" t="s">
        <v>321</v>
      </c>
      <c r="C14" s="38" t="s">
        <v>317</v>
      </c>
      <c r="D14" s="146">
        <v>92.554621848739501</v>
      </c>
    </row>
    <row r="15" spans="1:4" ht="31">
      <c r="A15" s="345">
        <v>13</v>
      </c>
      <c r="B15" s="34" t="s">
        <v>324</v>
      </c>
      <c r="C15" s="38" t="s">
        <v>175</v>
      </c>
      <c r="D15" s="146">
        <v>92.254901960784323</v>
      </c>
    </row>
    <row r="16" spans="1:4">
      <c r="A16" s="345">
        <v>6</v>
      </c>
      <c r="B16" s="119" t="s">
        <v>320</v>
      </c>
      <c r="C16" s="38" t="s">
        <v>175</v>
      </c>
      <c r="D16" s="146">
        <v>92.13974478680359</v>
      </c>
    </row>
    <row r="17" spans="1:10" ht="31">
      <c r="A17" s="345">
        <v>47</v>
      </c>
      <c r="B17" s="34" t="s">
        <v>350</v>
      </c>
      <c r="C17" s="38" t="s">
        <v>317</v>
      </c>
      <c r="D17" s="146">
        <v>91.907563025210081</v>
      </c>
    </row>
    <row r="18" spans="1:10" ht="31">
      <c r="A18" s="345">
        <v>24</v>
      </c>
      <c r="B18" s="119" t="s">
        <v>335</v>
      </c>
      <c r="C18" s="38" t="s">
        <v>172</v>
      </c>
      <c r="D18" s="146">
        <v>91.620915032679733</v>
      </c>
    </row>
    <row r="19" spans="1:10" ht="31">
      <c r="A19" s="355">
        <v>55</v>
      </c>
      <c r="B19" s="36" t="s">
        <v>355</v>
      </c>
      <c r="C19" s="117" t="s">
        <v>317</v>
      </c>
      <c r="D19" s="146">
        <v>91.535014005602235</v>
      </c>
    </row>
    <row r="20" spans="1:10" ht="31">
      <c r="A20" s="345">
        <v>10</v>
      </c>
      <c r="B20" s="34" t="s">
        <v>322</v>
      </c>
      <c r="C20" s="38" t="s">
        <v>317</v>
      </c>
      <c r="D20" s="146">
        <v>90.907563025210081</v>
      </c>
    </row>
    <row r="21" spans="1:10" ht="31">
      <c r="A21" s="345">
        <v>15</v>
      </c>
      <c r="B21" s="34" t="s">
        <v>328</v>
      </c>
      <c r="C21" s="38" t="s">
        <v>317</v>
      </c>
      <c r="D21" s="146">
        <v>90.868347338935578</v>
      </c>
    </row>
    <row r="22" spans="1:10" ht="31">
      <c r="A22" s="345">
        <v>1</v>
      </c>
      <c r="B22" s="119" t="s">
        <v>314</v>
      </c>
      <c r="C22" s="38" t="s">
        <v>315</v>
      </c>
      <c r="D22" s="146">
        <v>90.287581699346404</v>
      </c>
    </row>
    <row r="23" spans="1:10" ht="31">
      <c r="A23" s="355">
        <v>54</v>
      </c>
      <c r="B23" s="36" t="s">
        <v>354</v>
      </c>
      <c r="C23" s="117" t="s">
        <v>172</v>
      </c>
      <c r="D23" s="146">
        <v>90.047930283224403</v>
      </c>
    </row>
    <row r="24" spans="1:10">
      <c r="A24" s="345">
        <v>14</v>
      </c>
      <c r="B24" s="34" t="s">
        <v>327</v>
      </c>
      <c r="C24" s="121" t="s">
        <v>413</v>
      </c>
      <c r="D24" s="146">
        <v>89.938375350140063</v>
      </c>
    </row>
    <row r="25" spans="1:10">
      <c r="A25" s="345">
        <v>19</v>
      </c>
      <c r="B25" s="34" t="s">
        <v>151</v>
      </c>
      <c r="C25" s="38" t="s">
        <v>152</v>
      </c>
      <c r="D25" s="146">
        <v>89.615935262994071</v>
      </c>
    </row>
    <row r="26" spans="1:10" ht="31">
      <c r="A26" s="348">
        <v>8</v>
      </c>
      <c r="B26" s="120" t="s">
        <v>374</v>
      </c>
      <c r="C26" s="121" t="s">
        <v>413</v>
      </c>
      <c r="D26" s="146">
        <v>89.174603174603163</v>
      </c>
    </row>
    <row r="27" spans="1:10">
      <c r="A27" s="348">
        <v>41</v>
      </c>
      <c r="B27" s="118" t="s">
        <v>373</v>
      </c>
      <c r="C27" s="39" t="s">
        <v>164</v>
      </c>
      <c r="D27" s="146">
        <v>89.122004357298479</v>
      </c>
    </row>
    <row r="28" spans="1:10" ht="31">
      <c r="A28" s="345">
        <v>28</v>
      </c>
      <c r="B28" s="34" t="s">
        <v>338</v>
      </c>
      <c r="C28" s="38" t="s">
        <v>175</v>
      </c>
      <c r="D28" s="146">
        <v>88.75879240585121</v>
      </c>
    </row>
    <row r="29" spans="1:10">
      <c r="A29" s="345">
        <v>38</v>
      </c>
      <c r="B29" s="119" t="s">
        <v>347</v>
      </c>
      <c r="C29" s="121" t="s">
        <v>413</v>
      </c>
      <c r="D29" s="146">
        <v>88.137566137566139</v>
      </c>
    </row>
    <row r="30" spans="1:10">
      <c r="A30" s="345">
        <v>21</v>
      </c>
      <c r="B30" s="34" t="s">
        <v>332</v>
      </c>
      <c r="C30" s="38" t="s">
        <v>152</v>
      </c>
      <c r="D30" s="146">
        <v>88.106131341425453</v>
      </c>
      <c r="G30" s="197"/>
      <c r="H30" s="197"/>
      <c r="I30" s="197"/>
      <c r="J30" s="197"/>
    </row>
    <row r="31" spans="1:10">
      <c r="A31" s="345">
        <v>20</v>
      </c>
      <c r="B31" s="34" t="s">
        <v>331</v>
      </c>
      <c r="C31" s="38" t="s">
        <v>152</v>
      </c>
      <c r="D31" s="146">
        <v>88.106131341425453</v>
      </c>
      <c r="G31" s="197"/>
      <c r="H31" s="197"/>
      <c r="I31" s="197"/>
      <c r="J31" s="197"/>
    </row>
    <row r="32" spans="1:10" ht="31">
      <c r="A32" s="348">
        <v>45</v>
      </c>
      <c r="B32" s="118" t="s">
        <v>370</v>
      </c>
      <c r="C32" s="39" t="s">
        <v>318</v>
      </c>
      <c r="D32" s="146">
        <v>87.878306878306873</v>
      </c>
    </row>
    <row r="33" spans="1:10" ht="61">
      <c r="A33" s="345">
        <v>56</v>
      </c>
      <c r="B33" s="34" t="s">
        <v>356</v>
      </c>
      <c r="C33" s="38" t="s">
        <v>153</v>
      </c>
      <c r="D33" s="146">
        <v>87.75754746342983</v>
      </c>
    </row>
    <row r="34" spans="1:10">
      <c r="A34" s="348">
        <v>42</v>
      </c>
      <c r="B34" s="118" t="s">
        <v>277</v>
      </c>
      <c r="C34" s="39" t="s">
        <v>318</v>
      </c>
      <c r="D34" s="388">
        <v>87.388110799875506</v>
      </c>
    </row>
    <row r="35" spans="1:10" ht="31">
      <c r="A35" s="345">
        <v>3</v>
      </c>
      <c r="B35" s="119" t="s">
        <v>272</v>
      </c>
      <c r="C35" s="38" t="s">
        <v>318</v>
      </c>
      <c r="D35" s="389">
        <v>87.11</v>
      </c>
    </row>
    <row r="36" spans="1:10">
      <c r="A36" s="345">
        <v>30</v>
      </c>
      <c r="B36" s="34" t="s">
        <v>340</v>
      </c>
      <c r="C36" s="38" t="s">
        <v>317</v>
      </c>
      <c r="D36" s="388">
        <v>87.103641456582636</v>
      </c>
      <c r="G36" s="197"/>
      <c r="H36" s="197"/>
      <c r="I36" s="197"/>
      <c r="J36" s="197"/>
    </row>
    <row r="37" spans="1:10">
      <c r="A37" s="348">
        <v>46</v>
      </c>
      <c r="B37" s="125" t="s">
        <v>369</v>
      </c>
      <c r="C37" s="39" t="s">
        <v>318</v>
      </c>
      <c r="D37" s="388">
        <v>86.7410519763461</v>
      </c>
    </row>
    <row r="38" spans="1:10">
      <c r="A38" s="201"/>
      <c r="B38" s="337" t="s">
        <v>232</v>
      </c>
      <c r="C38" s="338" t="s">
        <v>239</v>
      </c>
      <c r="D38" s="390">
        <v>86.434726461065338</v>
      </c>
    </row>
    <row r="39" spans="1:10" ht="31">
      <c r="A39" s="345">
        <v>37</v>
      </c>
      <c r="B39" s="34" t="s">
        <v>346</v>
      </c>
      <c r="C39" s="35" t="s">
        <v>317</v>
      </c>
      <c r="D39" s="388">
        <v>86.417366946778714</v>
      </c>
    </row>
    <row r="40" spans="1:10" ht="31">
      <c r="A40" s="348">
        <v>43</v>
      </c>
      <c r="B40" s="122" t="s">
        <v>368</v>
      </c>
      <c r="C40" s="39" t="s">
        <v>318</v>
      </c>
      <c r="D40" s="146">
        <v>86.407718643012757</v>
      </c>
    </row>
    <row r="41" spans="1:10">
      <c r="A41" s="345">
        <v>2</v>
      </c>
      <c r="B41" s="119" t="s">
        <v>316</v>
      </c>
      <c r="C41" s="38" t="s">
        <v>317</v>
      </c>
      <c r="D41" s="146">
        <v>86.271708683473378</v>
      </c>
    </row>
    <row r="42" spans="1:10">
      <c r="A42" s="345">
        <v>29</v>
      </c>
      <c r="B42" s="34" t="s">
        <v>339</v>
      </c>
      <c r="C42" s="121" t="s">
        <v>413</v>
      </c>
      <c r="D42" s="146">
        <v>85.279178338001856</v>
      </c>
    </row>
    <row r="43" spans="1:10">
      <c r="A43" s="345">
        <v>61</v>
      </c>
      <c r="B43" s="34" t="s">
        <v>269</v>
      </c>
      <c r="C43" s="38" t="s">
        <v>159</v>
      </c>
      <c r="D43" s="146">
        <v>85.112044817927185</v>
      </c>
    </row>
    <row r="44" spans="1:10" ht="31">
      <c r="A44" s="345">
        <v>31</v>
      </c>
      <c r="B44" s="34" t="s">
        <v>341</v>
      </c>
      <c r="C44" s="38" t="s">
        <v>158</v>
      </c>
      <c r="D44" s="146">
        <v>84.898225957049476</v>
      </c>
    </row>
    <row r="45" spans="1:10" ht="31">
      <c r="A45" s="345">
        <v>4</v>
      </c>
      <c r="B45" s="119" t="s">
        <v>319</v>
      </c>
      <c r="C45" s="38" t="s">
        <v>317</v>
      </c>
      <c r="D45" s="146">
        <v>84.467787114845933</v>
      </c>
    </row>
    <row r="46" spans="1:10">
      <c r="A46" s="345">
        <v>48</v>
      </c>
      <c r="B46" s="37" t="s">
        <v>351</v>
      </c>
      <c r="C46" s="38" t="s">
        <v>317</v>
      </c>
      <c r="D46" s="146">
        <v>84.417366946778714</v>
      </c>
    </row>
    <row r="47" spans="1:10" ht="31">
      <c r="A47" s="345">
        <v>11</v>
      </c>
      <c r="B47" s="34" t="s">
        <v>323</v>
      </c>
      <c r="C47" s="38" t="s">
        <v>317</v>
      </c>
      <c r="D47" s="146">
        <v>84.312791783380021</v>
      </c>
    </row>
    <row r="48" spans="1:10" ht="46">
      <c r="A48" s="345">
        <v>66</v>
      </c>
      <c r="B48" s="34" t="s">
        <v>362</v>
      </c>
      <c r="C48" s="38" t="s">
        <v>159</v>
      </c>
      <c r="D48" s="146">
        <v>84.112044817927185</v>
      </c>
    </row>
    <row r="49" spans="1:10">
      <c r="A49" s="345">
        <v>18</v>
      </c>
      <c r="B49" s="34" t="s">
        <v>330</v>
      </c>
      <c r="C49" s="38" t="s">
        <v>318</v>
      </c>
      <c r="D49" s="146">
        <v>84.007158418923126</v>
      </c>
    </row>
    <row r="50" spans="1:10">
      <c r="A50" s="348">
        <v>51</v>
      </c>
      <c r="B50" s="122" t="s">
        <v>371</v>
      </c>
      <c r="C50" s="39" t="s">
        <v>318</v>
      </c>
      <c r="D50" s="146">
        <v>83.937130407718641</v>
      </c>
    </row>
    <row r="51" spans="1:10" ht="46">
      <c r="A51" s="348">
        <v>64</v>
      </c>
      <c r="B51" s="125" t="s">
        <v>372</v>
      </c>
      <c r="C51" s="39" t="s">
        <v>318</v>
      </c>
      <c r="D51" s="146">
        <v>83.91752256458139</v>
      </c>
    </row>
    <row r="52" spans="1:10" ht="46">
      <c r="A52" s="345">
        <v>36</v>
      </c>
      <c r="B52" s="36" t="s">
        <v>325</v>
      </c>
      <c r="C52" s="38" t="s">
        <v>326</v>
      </c>
      <c r="D52" s="146">
        <v>82.980080921257382</v>
      </c>
    </row>
    <row r="53" spans="1:10">
      <c r="A53" s="345">
        <v>34</v>
      </c>
      <c r="B53" s="34" t="s">
        <v>343</v>
      </c>
      <c r="C53" s="38" t="s">
        <v>344</v>
      </c>
      <c r="D53" s="146">
        <v>82.41830065359477</v>
      </c>
    </row>
    <row r="54" spans="1:10">
      <c r="A54" s="345">
        <v>7</v>
      </c>
      <c r="B54" s="34" t="s">
        <v>290</v>
      </c>
      <c r="C54" s="38" t="s">
        <v>318</v>
      </c>
      <c r="D54" s="146">
        <v>82.36009959539372</v>
      </c>
    </row>
    <row r="55" spans="1:10" ht="31">
      <c r="A55" s="345">
        <v>27</v>
      </c>
      <c r="B55" s="34" t="s">
        <v>337</v>
      </c>
      <c r="C55" s="38" t="s">
        <v>317</v>
      </c>
      <c r="D55" s="146">
        <v>81.270774976657336</v>
      </c>
      <c r="G55" s="197"/>
      <c r="H55" s="197"/>
      <c r="I55" s="197"/>
      <c r="J55" s="197"/>
    </row>
    <row r="56" spans="1:10" ht="31">
      <c r="A56" s="345">
        <v>44</v>
      </c>
      <c r="B56" s="37" t="s">
        <v>349</v>
      </c>
      <c r="C56" s="38" t="s">
        <v>318</v>
      </c>
      <c r="D56" s="146">
        <v>81.248988484282592</v>
      </c>
      <c r="G56" s="197"/>
      <c r="H56" s="197"/>
      <c r="I56" s="197"/>
      <c r="J56" s="197"/>
    </row>
    <row r="57" spans="1:10" ht="31">
      <c r="A57" s="348">
        <v>65</v>
      </c>
      <c r="B57" s="37" t="s">
        <v>361</v>
      </c>
      <c r="C57" s="38" t="s">
        <v>317</v>
      </c>
      <c r="D57" s="146">
        <v>80.4260815437286</v>
      </c>
      <c r="G57" s="197"/>
      <c r="H57" s="197"/>
      <c r="I57" s="197"/>
      <c r="J57" s="197"/>
    </row>
    <row r="58" spans="1:10">
      <c r="A58" s="345">
        <v>62</v>
      </c>
      <c r="B58" s="34" t="s">
        <v>267</v>
      </c>
      <c r="C58" s="38" t="s">
        <v>159</v>
      </c>
      <c r="D58" s="146">
        <v>80.207282913165272</v>
      </c>
      <c r="G58" s="197"/>
      <c r="H58" s="197"/>
      <c r="I58" s="197"/>
      <c r="J58" s="197"/>
    </row>
    <row r="59" spans="1:10" ht="46">
      <c r="A59" s="348">
        <v>12</v>
      </c>
      <c r="B59" s="120" t="s">
        <v>366</v>
      </c>
      <c r="C59" s="39" t="s">
        <v>152</v>
      </c>
      <c r="D59" s="146">
        <v>80.007158418923126</v>
      </c>
    </row>
    <row r="60" spans="1:10">
      <c r="A60" s="345">
        <v>60</v>
      </c>
      <c r="B60" s="34" t="s">
        <v>360</v>
      </c>
      <c r="C60" s="38" t="s">
        <v>159</v>
      </c>
      <c r="D60" s="146">
        <v>79.207282913165272</v>
      </c>
      <c r="G60" s="197"/>
      <c r="H60" s="197"/>
      <c r="I60" s="197"/>
      <c r="J60" s="197"/>
    </row>
    <row r="61" spans="1:10" ht="31">
      <c r="A61" s="208">
        <v>52</v>
      </c>
      <c r="B61" s="125" t="s">
        <v>376</v>
      </c>
      <c r="C61" s="39" t="s">
        <v>152</v>
      </c>
      <c r="D61" s="146">
        <v>78.589791472144412</v>
      </c>
    </row>
    <row r="62" spans="1:10">
      <c r="A62" s="348">
        <v>33</v>
      </c>
      <c r="B62" s="120" t="s">
        <v>160</v>
      </c>
      <c r="C62" s="126" t="s">
        <v>159</v>
      </c>
      <c r="D62" s="146">
        <v>78.016806722689068</v>
      </c>
    </row>
    <row r="63" spans="1:10">
      <c r="A63" s="345">
        <v>23</v>
      </c>
      <c r="B63" s="119" t="s">
        <v>334</v>
      </c>
      <c r="C63" s="121" t="s">
        <v>413</v>
      </c>
      <c r="D63" s="146">
        <v>77.894802365390603</v>
      </c>
      <c r="G63" s="197"/>
      <c r="H63" s="197"/>
      <c r="I63" s="197"/>
      <c r="J63" s="197"/>
    </row>
    <row r="64" spans="1:10" ht="31">
      <c r="A64" s="348">
        <v>40</v>
      </c>
      <c r="B64" s="120" t="s">
        <v>365</v>
      </c>
      <c r="C64" s="39" t="s">
        <v>152</v>
      </c>
      <c r="D64" s="386">
        <v>75.822284469343302</v>
      </c>
      <c r="G64" s="197"/>
      <c r="H64" s="197"/>
      <c r="I64" s="197"/>
      <c r="J64" s="197"/>
    </row>
    <row r="65" spans="1:10" ht="31">
      <c r="A65" s="345">
        <v>35</v>
      </c>
      <c r="B65" s="34" t="s">
        <v>345</v>
      </c>
      <c r="C65" s="38" t="s">
        <v>159</v>
      </c>
      <c r="D65" s="387">
        <v>74.969187675070032</v>
      </c>
      <c r="G65" s="197"/>
      <c r="H65" s="197"/>
      <c r="I65" s="197"/>
      <c r="J65" s="197"/>
    </row>
    <row r="66" spans="1:10" ht="31">
      <c r="A66" s="348">
        <v>58</v>
      </c>
      <c r="B66" s="120" t="s">
        <v>364</v>
      </c>
      <c r="C66" s="39" t="s">
        <v>152</v>
      </c>
      <c r="D66" s="386">
        <v>74.528166822284476</v>
      </c>
      <c r="G66" s="197"/>
      <c r="H66" s="197"/>
      <c r="I66" s="197"/>
      <c r="J66" s="197"/>
    </row>
    <row r="67" spans="1:10" ht="46">
      <c r="A67" s="345">
        <v>39</v>
      </c>
      <c r="B67" s="34" t="s">
        <v>348</v>
      </c>
      <c r="C67" s="38" t="s">
        <v>172</v>
      </c>
      <c r="D67" s="146">
        <v>71.122626828509183</v>
      </c>
      <c r="G67" s="197"/>
      <c r="H67" s="197"/>
      <c r="I67" s="197"/>
      <c r="J67" s="197"/>
    </row>
    <row r="68" spans="1:10" ht="31">
      <c r="A68" s="345">
        <v>25</v>
      </c>
      <c r="B68" s="119" t="s">
        <v>336</v>
      </c>
      <c r="C68" s="38" t="s">
        <v>172</v>
      </c>
      <c r="D68" s="146">
        <v>68.922813569872403</v>
      </c>
    </row>
    <row r="69" spans="1:10" ht="31">
      <c r="A69" s="345">
        <v>32</v>
      </c>
      <c r="B69" s="356" t="s">
        <v>342</v>
      </c>
      <c r="C69" s="38" t="s">
        <v>158</v>
      </c>
      <c r="D69" s="146">
        <v>67.664799253034545</v>
      </c>
    </row>
  </sheetData>
  <autoFilter ref="A1:J69" xr:uid="{00000000-0009-0000-0000-000005000000}">
    <sortState xmlns:xlrd2="http://schemas.microsoft.com/office/spreadsheetml/2017/richdata2" ref="A2:J69">
      <sortCondition descending="1" ref="D1:D69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zoomScale="25" zoomScaleNormal="25" zoomScalePageLayoutView="25" workbookViewId="0">
      <selection activeCell="A2" sqref="A2:D2"/>
    </sheetView>
  </sheetViews>
  <sheetFormatPr baseColWidth="10" defaultRowHeight="13"/>
  <cols>
    <col min="1" max="16384" width="10.83203125" style="92"/>
  </cols>
  <sheetData>
    <row r="1" spans="1:4" ht="14" thickBot="1"/>
    <row r="2" spans="1:4" ht="14" thickBot="1">
      <c r="A2" s="717" t="s">
        <v>430</v>
      </c>
      <c r="B2" s="718"/>
      <c r="C2" s="718"/>
      <c r="D2" s="719"/>
    </row>
    <row r="3" spans="1:4" ht="26">
      <c r="A3" s="78" t="s">
        <v>400</v>
      </c>
      <c r="B3" s="314" t="s">
        <v>391</v>
      </c>
      <c r="C3" s="315">
        <v>38</v>
      </c>
      <c r="D3" s="318">
        <v>0.56716417910447758</v>
      </c>
    </row>
    <row r="4" spans="1:4" ht="26">
      <c r="A4" s="78"/>
      <c r="B4" s="74" t="s">
        <v>392</v>
      </c>
      <c r="C4" s="75">
        <v>24</v>
      </c>
      <c r="D4" s="77">
        <v>0.35820895522388058</v>
      </c>
    </row>
    <row r="5" spans="1:4" ht="40" thickBot="1">
      <c r="A5" s="79"/>
      <c r="B5" s="74" t="s">
        <v>429</v>
      </c>
      <c r="C5" s="75">
        <v>5</v>
      </c>
      <c r="D5" s="77">
        <v>7.4626865671641784E-2</v>
      </c>
    </row>
    <row r="6" spans="1:4">
      <c r="C6" s="92">
        <f>SUM(C3:C5)</f>
        <v>67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2"/>
  <sheetViews>
    <sheetView zoomScale="25" zoomScaleNormal="25" zoomScalePageLayoutView="25" workbookViewId="0">
      <selection sqref="A1:E1"/>
    </sheetView>
  </sheetViews>
  <sheetFormatPr baseColWidth="10" defaultRowHeight="13"/>
  <cols>
    <col min="1" max="16384" width="10.83203125" style="92"/>
  </cols>
  <sheetData>
    <row r="1" spans="1:5" ht="42">
      <c r="A1" s="340" t="s">
        <v>394</v>
      </c>
      <c r="B1" s="141" t="s">
        <v>220</v>
      </c>
      <c r="C1" s="141" t="s">
        <v>81</v>
      </c>
      <c r="D1" s="141" t="s">
        <v>410</v>
      </c>
      <c r="E1" s="142" t="s">
        <v>254</v>
      </c>
    </row>
    <row r="2" spans="1:5" ht="28">
      <c r="A2" s="127">
        <v>67</v>
      </c>
      <c r="B2" s="128" t="s">
        <v>363</v>
      </c>
      <c r="C2" s="98" t="s">
        <v>152</v>
      </c>
      <c r="D2" s="90">
        <v>100</v>
      </c>
      <c r="E2" s="75">
        <v>100</v>
      </c>
    </row>
    <row r="3" spans="1:5" ht="126">
      <c r="A3" s="127">
        <v>57</v>
      </c>
      <c r="B3" s="129" t="s">
        <v>357</v>
      </c>
      <c r="C3" s="98" t="s">
        <v>153</v>
      </c>
      <c r="D3" s="90">
        <v>100</v>
      </c>
      <c r="E3" s="75">
        <v>100</v>
      </c>
    </row>
    <row r="4" spans="1:5" ht="56">
      <c r="A4" s="127">
        <v>53</v>
      </c>
      <c r="B4" s="130" t="s">
        <v>353</v>
      </c>
      <c r="C4" s="102" t="s">
        <v>172</v>
      </c>
      <c r="D4" s="90">
        <v>100</v>
      </c>
      <c r="E4" s="75">
        <v>100</v>
      </c>
    </row>
    <row r="5" spans="1:5" ht="112">
      <c r="A5" s="127">
        <v>45</v>
      </c>
      <c r="B5" s="131" t="s">
        <v>370</v>
      </c>
      <c r="C5" s="96" t="s">
        <v>318</v>
      </c>
      <c r="D5" s="90">
        <v>100</v>
      </c>
      <c r="E5" s="75">
        <v>100</v>
      </c>
    </row>
    <row r="6" spans="1:5" ht="28">
      <c r="A6" s="127">
        <v>38</v>
      </c>
      <c r="B6" s="132" t="s">
        <v>347</v>
      </c>
      <c r="C6" s="133" t="s">
        <v>413</v>
      </c>
      <c r="D6" s="90">
        <v>100</v>
      </c>
      <c r="E6" s="75">
        <v>100</v>
      </c>
    </row>
    <row r="7" spans="1:5" ht="112">
      <c r="A7" s="127">
        <v>8</v>
      </c>
      <c r="B7" s="134" t="s">
        <v>374</v>
      </c>
      <c r="C7" s="324" t="s">
        <v>413</v>
      </c>
      <c r="D7" s="90">
        <v>100</v>
      </c>
      <c r="E7" s="75">
        <v>100</v>
      </c>
    </row>
    <row r="8" spans="1:5" ht="56">
      <c r="A8" s="127">
        <v>5</v>
      </c>
      <c r="B8" s="135" t="s">
        <v>291</v>
      </c>
      <c r="C8" s="96" t="s">
        <v>318</v>
      </c>
      <c r="D8" s="90">
        <v>100</v>
      </c>
      <c r="E8" s="75">
        <v>100</v>
      </c>
    </row>
    <row r="9" spans="1:5" ht="196">
      <c r="A9" s="127">
        <v>59</v>
      </c>
      <c r="B9" s="128" t="s">
        <v>358</v>
      </c>
      <c r="C9" s="98" t="s">
        <v>153</v>
      </c>
      <c r="D9" s="90">
        <v>98.039215686274517</v>
      </c>
      <c r="E9" s="137">
        <v>95.238095238095241</v>
      </c>
    </row>
    <row r="10" spans="1:5" ht="28">
      <c r="A10" s="127">
        <v>50</v>
      </c>
      <c r="B10" s="131" t="s">
        <v>265</v>
      </c>
      <c r="C10" s="89" t="s">
        <v>156</v>
      </c>
      <c r="D10" s="90">
        <v>98.039215686274517</v>
      </c>
      <c r="E10" s="113">
        <v>95.238095238095241</v>
      </c>
    </row>
    <row r="11" spans="1:5" ht="28">
      <c r="A11" s="127">
        <v>42</v>
      </c>
      <c r="B11" s="131" t="s">
        <v>277</v>
      </c>
      <c r="C11" s="96" t="s">
        <v>318</v>
      </c>
      <c r="D11" s="90">
        <v>98.039215686274517</v>
      </c>
      <c r="E11" s="113">
        <v>95.238095238095241</v>
      </c>
    </row>
    <row r="12" spans="1:5" ht="28">
      <c r="A12" s="127">
        <v>26</v>
      </c>
      <c r="B12" s="138" t="s">
        <v>264</v>
      </c>
      <c r="C12" s="96" t="s">
        <v>156</v>
      </c>
      <c r="D12" s="90">
        <v>98.039215686274517</v>
      </c>
      <c r="E12" s="113">
        <v>95.238095238095241</v>
      </c>
    </row>
    <row r="13" spans="1:5" ht="84">
      <c r="A13" s="127">
        <v>24</v>
      </c>
      <c r="B13" s="132" t="s">
        <v>335</v>
      </c>
      <c r="C13" s="98" t="s">
        <v>172</v>
      </c>
      <c r="D13" s="90">
        <v>98.039215686274517</v>
      </c>
      <c r="E13" s="113">
        <v>95.238095238095241</v>
      </c>
    </row>
    <row r="14" spans="1:5" ht="28">
      <c r="A14" s="127">
        <v>18</v>
      </c>
      <c r="B14" s="128" t="s">
        <v>330</v>
      </c>
      <c r="C14" s="98" t="s">
        <v>318</v>
      </c>
      <c r="D14" s="90">
        <v>98.039215686274517</v>
      </c>
      <c r="E14" s="113">
        <v>95.238095238095241</v>
      </c>
    </row>
    <row r="15" spans="1:5" ht="42">
      <c r="A15" s="127">
        <v>16</v>
      </c>
      <c r="B15" s="134" t="s">
        <v>375</v>
      </c>
      <c r="C15" s="89" t="s">
        <v>156</v>
      </c>
      <c r="D15" s="90">
        <v>98.039215686274517</v>
      </c>
      <c r="E15" s="113">
        <v>95.238095238095241</v>
      </c>
    </row>
    <row r="16" spans="1:5" ht="42">
      <c r="A16" s="127">
        <v>14</v>
      </c>
      <c r="B16" s="128" t="s">
        <v>327</v>
      </c>
      <c r="C16" s="324" t="s">
        <v>413</v>
      </c>
      <c r="D16" s="90">
        <v>98.039215686274517</v>
      </c>
      <c r="E16" s="113">
        <v>95.238095238095241</v>
      </c>
    </row>
    <row r="17" spans="1:5" ht="154">
      <c r="A17" s="127">
        <v>12</v>
      </c>
      <c r="B17" s="134" t="s">
        <v>366</v>
      </c>
      <c r="C17" s="96" t="s">
        <v>152</v>
      </c>
      <c r="D17" s="90">
        <v>98.039215686274503</v>
      </c>
      <c r="E17" s="113">
        <v>95.238095238095227</v>
      </c>
    </row>
    <row r="18" spans="1:5" ht="56">
      <c r="A18" s="127">
        <v>2</v>
      </c>
      <c r="B18" s="132" t="s">
        <v>316</v>
      </c>
      <c r="C18" s="98" t="s">
        <v>317</v>
      </c>
      <c r="D18" s="90">
        <v>98.039215686274503</v>
      </c>
      <c r="E18" s="113">
        <v>95.238095238095227</v>
      </c>
    </row>
    <row r="19" spans="1:5" ht="70">
      <c r="A19" s="127">
        <v>1</v>
      </c>
      <c r="B19" s="132" t="s">
        <v>314</v>
      </c>
      <c r="C19" s="98" t="s">
        <v>315</v>
      </c>
      <c r="D19" s="90">
        <v>98.039215686274503</v>
      </c>
      <c r="E19" s="113">
        <v>95.238095238095227</v>
      </c>
    </row>
    <row r="20" spans="1:5" ht="70">
      <c r="A20" s="127">
        <v>54</v>
      </c>
      <c r="B20" s="130" t="s">
        <v>354</v>
      </c>
      <c r="C20" s="102" t="s">
        <v>172</v>
      </c>
      <c r="D20" s="90">
        <v>94.117647058823536</v>
      </c>
      <c r="E20" s="113">
        <v>85.714285714285708</v>
      </c>
    </row>
    <row r="21" spans="1:5" ht="42">
      <c r="A21" s="127">
        <v>46</v>
      </c>
      <c r="B21" s="139" t="s">
        <v>369</v>
      </c>
      <c r="C21" s="96" t="s">
        <v>318</v>
      </c>
      <c r="D21" s="90">
        <v>94.117647058823536</v>
      </c>
      <c r="E21" s="113">
        <v>85.714285714285708</v>
      </c>
    </row>
    <row r="22" spans="1:5" ht="70">
      <c r="A22" s="127">
        <v>44</v>
      </c>
      <c r="B22" s="140" t="s">
        <v>349</v>
      </c>
      <c r="C22" s="98" t="s">
        <v>318</v>
      </c>
      <c r="D22" s="90">
        <v>94.117647058823536</v>
      </c>
      <c r="E22" s="113">
        <v>85.714285714285708</v>
      </c>
    </row>
    <row r="23" spans="1:5" ht="70">
      <c r="A23" s="127">
        <v>43</v>
      </c>
      <c r="B23" s="135" t="s">
        <v>368</v>
      </c>
      <c r="C23" s="96" t="s">
        <v>318</v>
      </c>
      <c r="D23" s="90">
        <v>94.117647058823536</v>
      </c>
      <c r="E23" s="113">
        <v>85.714285714285708</v>
      </c>
    </row>
    <row r="24" spans="1:5" ht="28">
      <c r="A24" s="127">
        <v>41</v>
      </c>
      <c r="B24" s="131" t="s">
        <v>373</v>
      </c>
      <c r="C24" s="96" t="s">
        <v>164</v>
      </c>
      <c r="D24" s="90">
        <v>94.117647058823536</v>
      </c>
      <c r="E24" s="113">
        <v>85.714285714285708</v>
      </c>
    </row>
    <row r="25" spans="1:5" ht="56">
      <c r="A25" s="127">
        <v>34</v>
      </c>
      <c r="B25" s="128" t="s">
        <v>343</v>
      </c>
      <c r="C25" s="98" t="s">
        <v>344</v>
      </c>
      <c r="D25" s="90">
        <v>94.117647058823536</v>
      </c>
      <c r="E25" s="113">
        <v>85.714285714285708</v>
      </c>
    </row>
    <row r="26" spans="1:5" ht="42">
      <c r="A26" s="127">
        <v>21</v>
      </c>
      <c r="B26" s="128" t="s">
        <v>332</v>
      </c>
      <c r="C26" s="98" t="s">
        <v>152</v>
      </c>
      <c r="D26" s="90">
        <v>94.117647058823536</v>
      </c>
      <c r="E26" s="113">
        <v>85.714285714285708</v>
      </c>
    </row>
    <row r="27" spans="1:5" ht="42">
      <c r="A27" s="127">
        <v>20</v>
      </c>
      <c r="B27" s="128" t="s">
        <v>331</v>
      </c>
      <c r="C27" s="98" t="s">
        <v>152</v>
      </c>
      <c r="D27" s="90">
        <v>94.117647058823536</v>
      </c>
      <c r="E27" s="113">
        <v>85.714285714285708</v>
      </c>
    </row>
    <row r="28" spans="1:5" ht="28">
      <c r="A28" s="127">
        <v>17</v>
      </c>
      <c r="B28" s="128" t="s">
        <v>329</v>
      </c>
      <c r="C28" s="324" t="s">
        <v>413</v>
      </c>
      <c r="D28" s="90">
        <v>94.117647058823536</v>
      </c>
      <c r="E28" s="113">
        <v>85.714285714285708</v>
      </c>
    </row>
    <row r="29" spans="1:5" ht="56">
      <c r="A29" s="127">
        <v>7</v>
      </c>
      <c r="B29" s="128" t="s">
        <v>290</v>
      </c>
      <c r="C29" s="98" t="s">
        <v>318</v>
      </c>
      <c r="D29" s="90">
        <v>94.117647058823536</v>
      </c>
      <c r="E29" s="113">
        <v>85.714285714285708</v>
      </c>
    </row>
    <row r="30" spans="1:5" ht="28">
      <c r="A30" s="127">
        <v>19</v>
      </c>
      <c r="B30" s="128" t="s">
        <v>151</v>
      </c>
      <c r="C30" s="98" t="s">
        <v>152</v>
      </c>
      <c r="D30" s="90">
        <v>92.156862745098039</v>
      </c>
      <c r="E30" s="113">
        <v>85.714285714285708</v>
      </c>
    </row>
    <row r="31" spans="1:5" ht="70">
      <c r="A31" s="127">
        <v>63</v>
      </c>
      <c r="B31" s="128" t="s">
        <v>359</v>
      </c>
      <c r="C31" s="98" t="s">
        <v>177</v>
      </c>
      <c r="D31" s="90">
        <v>88.235294117647058</v>
      </c>
      <c r="E31" s="113">
        <v>85.714285714285708</v>
      </c>
    </row>
    <row r="32" spans="1:5" ht="42">
      <c r="A32" s="127">
        <v>51</v>
      </c>
      <c r="B32" s="135" t="s">
        <v>371</v>
      </c>
      <c r="C32" s="96" t="s">
        <v>318</v>
      </c>
      <c r="D32" s="90">
        <v>88.235294117647058</v>
      </c>
      <c r="E32" s="113">
        <v>85.714285714285708</v>
      </c>
    </row>
    <row r="33" spans="1:5" ht="28">
      <c r="A33" s="127">
        <v>23</v>
      </c>
      <c r="B33" s="132" t="s">
        <v>334</v>
      </c>
      <c r="C33" s="324" t="s">
        <v>413</v>
      </c>
      <c r="D33" s="90">
        <v>88.235294117647058</v>
      </c>
      <c r="E33" s="113">
        <v>85.714285714285708</v>
      </c>
    </row>
    <row r="34" spans="1:5" ht="70">
      <c r="A34" s="127">
        <v>3</v>
      </c>
      <c r="B34" s="132" t="s">
        <v>272</v>
      </c>
      <c r="C34" s="98" t="s">
        <v>318</v>
      </c>
      <c r="D34" s="90">
        <v>88.235294117647058</v>
      </c>
      <c r="E34" s="113">
        <v>85.714285714285708</v>
      </c>
    </row>
    <row r="35" spans="1:5" ht="126">
      <c r="A35" s="127">
        <v>64</v>
      </c>
      <c r="B35" s="139" t="s">
        <v>372</v>
      </c>
      <c r="C35" s="96" t="s">
        <v>318</v>
      </c>
      <c r="D35" s="90">
        <v>92.156862745098024</v>
      </c>
      <c r="E35" s="113">
        <v>80.952380952380949</v>
      </c>
    </row>
    <row r="36" spans="1:5" ht="98">
      <c r="A36" s="127">
        <v>40</v>
      </c>
      <c r="B36" s="134" t="s">
        <v>365</v>
      </c>
      <c r="C36" s="96" t="s">
        <v>152</v>
      </c>
      <c r="D36" s="90">
        <v>92.156862745098039</v>
      </c>
      <c r="E36" s="113">
        <v>80.952380952380949</v>
      </c>
    </row>
    <row r="37" spans="1:5" ht="84">
      <c r="A37" s="127">
        <v>28</v>
      </c>
      <c r="B37" s="128" t="s">
        <v>338</v>
      </c>
      <c r="C37" s="98" t="s">
        <v>175</v>
      </c>
      <c r="D37" s="90">
        <v>92.156862745098039</v>
      </c>
      <c r="E37" s="113">
        <v>80.952380952380949</v>
      </c>
    </row>
    <row r="38" spans="1:5" ht="84">
      <c r="A38" s="127">
        <v>25</v>
      </c>
      <c r="B38" s="132" t="s">
        <v>336</v>
      </c>
      <c r="C38" s="98" t="s">
        <v>172</v>
      </c>
      <c r="D38" s="90">
        <v>92.156862745098039</v>
      </c>
      <c r="E38" s="113">
        <v>80.952380952380949</v>
      </c>
    </row>
    <row r="39" spans="1:5" ht="42">
      <c r="A39" s="127">
        <v>22</v>
      </c>
      <c r="B39" s="132" t="s">
        <v>333</v>
      </c>
      <c r="C39" s="98" t="s">
        <v>175</v>
      </c>
      <c r="D39" s="90">
        <v>92.156862745098039</v>
      </c>
      <c r="E39" s="113">
        <v>80.952380952380949</v>
      </c>
    </row>
    <row r="40" spans="1:5" ht="28">
      <c r="A40" s="127">
        <v>6</v>
      </c>
      <c r="B40" s="132" t="s">
        <v>320</v>
      </c>
      <c r="C40" s="98" t="s">
        <v>175</v>
      </c>
      <c r="D40" s="90">
        <v>92.156862745098039</v>
      </c>
      <c r="E40" s="113">
        <v>80.952380952380949</v>
      </c>
    </row>
    <row r="41" spans="1:5" ht="56">
      <c r="A41" s="127">
        <v>4</v>
      </c>
      <c r="B41" s="132" t="s">
        <v>319</v>
      </c>
      <c r="C41" s="98" t="s">
        <v>317</v>
      </c>
      <c r="D41" s="90">
        <v>92.156862745098039</v>
      </c>
      <c r="E41" s="113">
        <v>80.952380952380949</v>
      </c>
    </row>
    <row r="42" spans="1:5" ht="98">
      <c r="A42" s="127">
        <v>52</v>
      </c>
      <c r="B42" s="139" t="s">
        <v>377</v>
      </c>
      <c r="C42" s="96" t="s">
        <v>152</v>
      </c>
      <c r="D42" s="90">
        <v>86.274509803921575</v>
      </c>
      <c r="E42" s="113">
        <v>80.952380952380949</v>
      </c>
    </row>
    <row r="43" spans="1:5" ht="70">
      <c r="A43" s="127">
        <v>31</v>
      </c>
      <c r="B43" s="128" t="s">
        <v>341</v>
      </c>
      <c r="C43" s="98" t="s">
        <v>158</v>
      </c>
      <c r="D43" s="90">
        <v>90.196078431372541</v>
      </c>
      <c r="E43" s="113">
        <v>76.19047619047619</v>
      </c>
    </row>
    <row r="44" spans="1:5" ht="42">
      <c r="A44" s="127">
        <v>29</v>
      </c>
      <c r="B44" s="128" t="s">
        <v>339</v>
      </c>
      <c r="C44" s="324" t="s">
        <v>413</v>
      </c>
      <c r="D44" s="90">
        <v>90.196078431372541</v>
      </c>
      <c r="E44" s="113">
        <v>76.19047619047619</v>
      </c>
    </row>
    <row r="45" spans="1:5" ht="84">
      <c r="A45" s="127">
        <v>55</v>
      </c>
      <c r="B45" s="130" t="s">
        <v>355</v>
      </c>
      <c r="C45" s="102" t="s">
        <v>317</v>
      </c>
      <c r="D45" s="113">
        <v>88.235294117647058</v>
      </c>
      <c r="E45" s="113">
        <v>71.428571428571431</v>
      </c>
    </row>
    <row r="46" spans="1:5" ht="28">
      <c r="A46" s="127">
        <v>49</v>
      </c>
      <c r="B46" s="128" t="s">
        <v>352</v>
      </c>
      <c r="C46" s="98" t="s">
        <v>317</v>
      </c>
      <c r="D46" s="90">
        <v>88.235294117647058</v>
      </c>
      <c r="E46" s="113">
        <v>71.428571428571431</v>
      </c>
    </row>
    <row r="47" spans="1:5" ht="84">
      <c r="A47" s="127">
        <v>15</v>
      </c>
      <c r="B47" s="128" t="s">
        <v>328</v>
      </c>
      <c r="C47" s="98" t="s">
        <v>317</v>
      </c>
      <c r="D47" s="90">
        <v>88.235294117647058</v>
      </c>
      <c r="E47" s="113">
        <v>71.428571428571431</v>
      </c>
    </row>
    <row r="48" spans="1:5" ht="98">
      <c r="A48" s="127">
        <v>11</v>
      </c>
      <c r="B48" s="128" t="s">
        <v>323</v>
      </c>
      <c r="C48" s="98" t="s">
        <v>317</v>
      </c>
      <c r="D48" s="90">
        <v>88.235294117647058</v>
      </c>
      <c r="E48" s="113">
        <v>71.428571428571431</v>
      </c>
    </row>
    <row r="49" spans="1:5" ht="112">
      <c r="A49" s="127">
        <v>66</v>
      </c>
      <c r="B49" s="128" t="s">
        <v>362</v>
      </c>
      <c r="C49" s="98" t="s">
        <v>159</v>
      </c>
      <c r="D49" s="90">
        <v>82.352941176470594</v>
      </c>
      <c r="E49" s="113">
        <v>71.428571428571431</v>
      </c>
    </row>
    <row r="50" spans="1:5" ht="28">
      <c r="A50" s="127">
        <v>62</v>
      </c>
      <c r="B50" s="128" t="s">
        <v>267</v>
      </c>
      <c r="C50" s="98" t="s">
        <v>159</v>
      </c>
      <c r="D50" s="90">
        <v>82.352941176470594</v>
      </c>
      <c r="E50" s="113">
        <v>71.428571428571431</v>
      </c>
    </row>
    <row r="51" spans="1:5" ht="28">
      <c r="A51" s="127">
        <v>61</v>
      </c>
      <c r="B51" s="128" t="s">
        <v>269</v>
      </c>
      <c r="C51" s="98" t="s">
        <v>159</v>
      </c>
      <c r="D51" s="90">
        <v>82.352941176470594</v>
      </c>
      <c r="E51" s="113">
        <v>71.428571428571431</v>
      </c>
    </row>
    <row r="52" spans="1:5" ht="56">
      <c r="A52" s="127">
        <v>60</v>
      </c>
      <c r="B52" s="128" t="s">
        <v>360</v>
      </c>
      <c r="C52" s="98" t="s">
        <v>159</v>
      </c>
      <c r="D52" s="90">
        <v>82.352941176470594</v>
      </c>
      <c r="E52" s="113">
        <v>71.428571428571431</v>
      </c>
    </row>
    <row r="53" spans="1:5" ht="56">
      <c r="A53" s="127">
        <v>35</v>
      </c>
      <c r="B53" s="128" t="s">
        <v>345</v>
      </c>
      <c r="C53" s="98" t="s">
        <v>159</v>
      </c>
      <c r="D53" s="90">
        <v>82.352941176470594</v>
      </c>
      <c r="E53" s="113">
        <v>71.428571428571431</v>
      </c>
    </row>
    <row r="54" spans="1:5" ht="56">
      <c r="A54" s="127">
        <v>33</v>
      </c>
      <c r="B54" s="134" t="s">
        <v>160</v>
      </c>
      <c r="C54" s="109" t="s">
        <v>159</v>
      </c>
      <c r="D54" s="90">
        <v>82.352941176470594</v>
      </c>
      <c r="E54" s="113">
        <v>71.428571428571431</v>
      </c>
    </row>
    <row r="55" spans="1:5" ht="70">
      <c r="A55" s="127">
        <v>58</v>
      </c>
      <c r="B55" s="134" t="s">
        <v>364</v>
      </c>
      <c r="C55" s="96" t="s">
        <v>152</v>
      </c>
      <c r="D55" s="90">
        <v>84.313725490196077</v>
      </c>
      <c r="E55" s="113">
        <v>61.904761904761898</v>
      </c>
    </row>
    <row r="56" spans="1:5" ht="140">
      <c r="A56" s="127">
        <v>9</v>
      </c>
      <c r="B56" s="128" t="s">
        <v>321</v>
      </c>
      <c r="C56" s="98" t="s">
        <v>317</v>
      </c>
      <c r="D56" s="90">
        <v>84.313725490196077</v>
      </c>
      <c r="E56" s="113">
        <v>61.904761904761898</v>
      </c>
    </row>
    <row r="57" spans="1:5" ht="42">
      <c r="A57" s="127">
        <v>48</v>
      </c>
      <c r="B57" s="140" t="s">
        <v>351</v>
      </c>
      <c r="C57" s="98" t="s">
        <v>317</v>
      </c>
      <c r="D57" s="90">
        <v>78.431372549019599</v>
      </c>
      <c r="E57" s="113">
        <v>61.904761904761898</v>
      </c>
    </row>
    <row r="58" spans="1:5" ht="224">
      <c r="A58" s="127">
        <v>56</v>
      </c>
      <c r="B58" s="128" t="s">
        <v>356</v>
      </c>
      <c r="C58" s="98" t="s">
        <v>153</v>
      </c>
      <c r="D58" s="90">
        <v>82.352941176470594</v>
      </c>
      <c r="E58" s="113">
        <v>57.142857142857139</v>
      </c>
    </row>
    <row r="59" spans="1:5" ht="126">
      <c r="A59" s="127">
        <v>39</v>
      </c>
      <c r="B59" s="128" t="s">
        <v>348</v>
      </c>
      <c r="C59" s="98" t="s">
        <v>172</v>
      </c>
      <c r="D59" s="90">
        <v>82.352941176470594</v>
      </c>
      <c r="E59" s="113">
        <v>57.142857142857139</v>
      </c>
    </row>
    <row r="60" spans="1:5" ht="84">
      <c r="A60" s="127">
        <v>27</v>
      </c>
      <c r="B60" s="128" t="s">
        <v>337</v>
      </c>
      <c r="C60" s="98" t="s">
        <v>317</v>
      </c>
      <c r="D60" s="90">
        <v>82.352941176470594</v>
      </c>
      <c r="E60" s="113">
        <v>57.142857142857139</v>
      </c>
    </row>
    <row r="61" spans="1:5" ht="98">
      <c r="A61" s="127">
        <v>13</v>
      </c>
      <c r="B61" s="128" t="s">
        <v>324</v>
      </c>
      <c r="C61" s="98" t="s">
        <v>175</v>
      </c>
      <c r="D61" s="90">
        <v>82.352941176470594</v>
      </c>
      <c r="E61" s="113">
        <v>57.142857142857139</v>
      </c>
    </row>
    <row r="62" spans="1:5" ht="168">
      <c r="A62" s="127">
        <v>36</v>
      </c>
      <c r="B62" s="130" t="s">
        <v>325</v>
      </c>
      <c r="C62" s="98" t="s">
        <v>326</v>
      </c>
      <c r="D62" s="90">
        <v>76.470588235294116</v>
      </c>
      <c r="E62" s="113">
        <v>57.142857142857139</v>
      </c>
    </row>
    <row r="63" spans="1:5" ht="98">
      <c r="A63" s="127">
        <v>65</v>
      </c>
      <c r="B63" s="140" t="s">
        <v>361</v>
      </c>
      <c r="C63" s="98" t="s">
        <v>317</v>
      </c>
      <c r="D63" s="90">
        <v>80.392156862745082</v>
      </c>
      <c r="E63" s="113">
        <v>52.380952380952387</v>
      </c>
    </row>
    <row r="64" spans="1:5" ht="112">
      <c r="A64" s="127">
        <v>47</v>
      </c>
      <c r="B64" s="128" t="s">
        <v>350</v>
      </c>
      <c r="C64" s="98" t="s">
        <v>317</v>
      </c>
      <c r="D64" s="90">
        <v>80.392156862745082</v>
      </c>
      <c r="E64" s="113">
        <v>52.380952380952387</v>
      </c>
    </row>
    <row r="65" spans="1:5" ht="84">
      <c r="A65" s="127">
        <v>10</v>
      </c>
      <c r="B65" s="128" t="s">
        <v>322</v>
      </c>
      <c r="C65" s="98" t="s">
        <v>317</v>
      </c>
      <c r="D65" s="90">
        <v>80.392156862745082</v>
      </c>
      <c r="E65" s="113">
        <v>52.380952380952387</v>
      </c>
    </row>
    <row r="66" spans="1:5" ht="70">
      <c r="A66" s="127">
        <v>37</v>
      </c>
      <c r="B66" s="128" t="s">
        <v>346</v>
      </c>
      <c r="C66" s="106" t="s">
        <v>317</v>
      </c>
      <c r="D66" s="90">
        <v>78.431372549019599</v>
      </c>
      <c r="E66" s="113">
        <v>47.619047619047613</v>
      </c>
    </row>
    <row r="67" spans="1:5" ht="42">
      <c r="A67" s="127">
        <v>30</v>
      </c>
      <c r="B67" s="128" t="s">
        <v>340</v>
      </c>
      <c r="C67" s="98" t="s">
        <v>317</v>
      </c>
      <c r="D67" s="90">
        <v>74.509803921568619</v>
      </c>
      <c r="E67" s="113">
        <v>38.095238095238095</v>
      </c>
    </row>
    <row r="68" spans="1:5" ht="84">
      <c r="A68" s="127">
        <v>32</v>
      </c>
      <c r="B68" s="128" t="s">
        <v>342</v>
      </c>
      <c r="C68" s="98" t="s">
        <v>158</v>
      </c>
      <c r="D68" s="90">
        <v>68.627450980392155</v>
      </c>
      <c r="E68" s="113">
        <v>38.095238095238095</v>
      </c>
    </row>
    <row r="70" spans="1:5">
      <c r="D70" s="107">
        <f>AVERAGE(D2:D68)</f>
        <v>90.137547556335832</v>
      </c>
      <c r="E70" s="107">
        <f>AVERAGE(E2:E68)</f>
        <v>79.104477611940254</v>
      </c>
    </row>
    <row r="72" spans="1:5">
      <c r="E72" s="107" t="s">
        <v>441</v>
      </c>
    </row>
  </sheetData>
  <autoFilter ref="A1:E1" xr:uid="{00000000-0009-0000-0000-000007000000}">
    <sortState xmlns:xlrd2="http://schemas.microsoft.com/office/spreadsheetml/2017/richdata2" ref="A2:G68">
      <sortCondition descending="1" ref="E1:E68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2"/>
  <sheetViews>
    <sheetView zoomScale="25" zoomScaleNormal="25" zoomScalePageLayoutView="25" workbookViewId="0">
      <selection sqref="A1:E1"/>
    </sheetView>
  </sheetViews>
  <sheetFormatPr baseColWidth="10" defaultRowHeight="13"/>
  <cols>
    <col min="1" max="16384" width="10.83203125" style="92"/>
  </cols>
  <sheetData>
    <row r="1" spans="1:5" ht="42">
      <c r="A1" s="340" t="s">
        <v>394</v>
      </c>
      <c r="B1" s="141" t="s">
        <v>220</v>
      </c>
      <c r="C1" s="141" t="s">
        <v>81</v>
      </c>
      <c r="D1" s="141" t="s">
        <v>410</v>
      </c>
      <c r="E1" s="142" t="s">
        <v>255</v>
      </c>
    </row>
    <row r="2" spans="1:5" ht="28">
      <c r="A2" s="127">
        <v>67</v>
      </c>
      <c r="B2" s="128" t="s">
        <v>363</v>
      </c>
      <c r="C2" s="98" t="s">
        <v>152</v>
      </c>
      <c r="D2" s="90">
        <v>100</v>
      </c>
      <c r="E2" s="75">
        <v>100</v>
      </c>
    </row>
    <row r="3" spans="1:5" ht="126">
      <c r="A3" s="127">
        <v>57</v>
      </c>
      <c r="B3" s="129" t="s">
        <v>357</v>
      </c>
      <c r="C3" s="98" t="s">
        <v>153</v>
      </c>
      <c r="D3" s="90">
        <v>100</v>
      </c>
      <c r="E3" s="75">
        <v>100</v>
      </c>
    </row>
    <row r="4" spans="1:5" ht="56">
      <c r="A4" s="127">
        <v>53</v>
      </c>
      <c r="B4" s="130" t="s">
        <v>353</v>
      </c>
      <c r="C4" s="102" t="s">
        <v>172</v>
      </c>
      <c r="D4" s="90">
        <v>100</v>
      </c>
      <c r="E4" s="75">
        <v>100</v>
      </c>
    </row>
    <row r="5" spans="1:5" ht="112">
      <c r="A5" s="127">
        <v>45</v>
      </c>
      <c r="B5" s="131" t="s">
        <v>370</v>
      </c>
      <c r="C5" s="96" t="s">
        <v>318</v>
      </c>
      <c r="D5" s="90">
        <v>100</v>
      </c>
      <c r="E5" s="75">
        <v>100</v>
      </c>
    </row>
    <row r="6" spans="1:5" ht="28">
      <c r="A6" s="127">
        <v>38</v>
      </c>
      <c r="B6" s="132" t="s">
        <v>347</v>
      </c>
      <c r="C6" s="133" t="s">
        <v>413</v>
      </c>
      <c r="D6" s="90">
        <v>100</v>
      </c>
      <c r="E6" s="75">
        <v>100</v>
      </c>
    </row>
    <row r="7" spans="1:5" ht="112">
      <c r="A7" s="127">
        <v>8</v>
      </c>
      <c r="B7" s="134" t="s">
        <v>374</v>
      </c>
      <c r="C7" s="324" t="s">
        <v>413</v>
      </c>
      <c r="D7" s="90">
        <v>100</v>
      </c>
      <c r="E7" s="75">
        <v>100</v>
      </c>
    </row>
    <row r="8" spans="1:5" ht="56">
      <c r="A8" s="127">
        <v>5</v>
      </c>
      <c r="B8" s="135" t="s">
        <v>291</v>
      </c>
      <c r="C8" s="96" t="s">
        <v>318</v>
      </c>
      <c r="D8" s="90">
        <v>100</v>
      </c>
      <c r="E8" s="75">
        <v>100</v>
      </c>
    </row>
    <row r="9" spans="1:5" ht="196">
      <c r="A9" s="127">
        <v>59</v>
      </c>
      <c r="B9" s="128" t="s">
        <v>358</v>
      </c>
      <c r="C9" s="98" t="s">
        <v>153</v>
      </c>
      <c r="D9" s="90">
        <v>98.039215686274517</v>
      </c>
      <c r="E9" s="136">
        <v>100</v>
      </c>
    </row>
    <row r="10" spans="1:5" ht="28">
      <c r="A10" s="127">
        <v>50</v>
      </c>
      <c r="B10" s="131" t="s">
        <v>265</v>
      </c>
      <c r="C10" s="89" t="s">
        <v>156</v>
      </c>
      <c r="D10" s="90">
        <v>98.039215686274517</v>
      </c>
      <c r="E10" s="75">
        <v>100</v>
      </c>
    </row>
    <row r="11" spans="1:5" ht="28">
      <c r="A11" s="127">
        <v>42</v>
      </c>
      <c r="B11" s="131" t="s">
        <v>277</v>
      </c>
      <c r="C11" s="96" t="s">
        <v>318</v>
      </c>
      <c r="D11" s="90">
        <v>98.039215686274517</v>
      </c>
      <c r="E11" s="75">
        <v>100</v>
      </c>
    </row>
    <row r="12" spans="1:5" ht="28">
      <c r="A12" s="127">
        <v>26</v>
      </c>
      <c r="B12" s="138" t="s">
        <v>264</v>
      </c>
      <c r="C12" s="96" t="s">
        <v>156</v>
      </c>
      <c r="D12" s="90">
        <v>98.039215686274517</v>
      </c>
      <c r="E12" s="75">
        <v>100</v>
      </c>
    </row>
    <row r="13" spans="1:5" ht="84">
      <c r="A13" s="127">
        <v>24</v>
      </c>
      <c r="B13" s="132" t="s">
        <v>335</v>
      </c>
      <c r="C13" s="98" t="s">
        <v>172</v>
      </c>
      <c r="D13" s="90">
        <v>98.039215686274517</v>
      </c>
      <c r="E13" s="75">
        <v>100</v>
      </c>
    </row>
    <row r="14" spans="1:5" ht="28">
      <c r="A14" s="127">
        <v>18</v>
      </c>
      <c r="B14" s="128" t="s">
        <v>330</v>
      </c>
      <c r="C14" s="98" t="s">
        <v>318</v>
      </c>
      <c r="D14" s="90">
        <v>98.039215686274517</v>
      </c>
      <c r="E14" s="75">
        <v>100</v>
      </c>
    </row>
    <row r="15" spans="1:5" ht="42">
      <c r="A15" s="127">
        <v>16</v>
      </c>
      <c r="B15" s="134" t="s">
        <v>375</v>
      </c>
      <c r="C15" s="89" t="s">
        <v>156</v>
      </c>
      <c r="D15" s="90">
        <v>98.039215686274517</v>
      </c>
      <c r="E15" s="75">
        <v>100</v>
      </c>
    </row>
    <row r="16" spans="1:5" ht="42">
      <c r="A16" s="127">
        <v>14</v>
      </c>
      <c r="B16" s="128" t="s">
        <v>327</v>
      </c>
      <c r="C16" s="324" t="s">
        <v>413</v>
      </c>
      <c r="D16" s="90">
        <v>98.039215686274517</v>
      </c>
      <c r="E16" s="75">
        <v>100</v>
      </c>
    </row>
    <row r="17" spans="1:5" ht="154">
      <c r="A17" s="127">
        <v>12</v>
      </c>
      <c r="B17" s="134" t="s">
        <v>366</v>
      </c>
      <c r="C17" s="96" t="s">
        <v>152</v>
      </c>
      <c r="D17" s="90">
        <v>98.039215686274503</v>
      </c>
      <c r="E17" s="75">
        <v>100</v>
      </c>
    </row>
    <row r="18" spans="1:5" ht="56">
      <c r="A18" s="127">
        <v>2</v>
      </c>
      <c r="B18" s="132" t="s">
        <v>316</v>
      </c>
      <c r="C18" s="98" t="s">
        <v>317</v>
      </c>
      <c r="D18" s="90">
        <v>98.039215686274503</v>
      </c>
      <c r="E18" s="75">
        <v>100</v>
      </c>
    </row>
    <row r="19" spans="1:5" ht="70">
      <c r="A19" s="127">
        <v>1</v>
      </c>
      <c r="B19" s="132" t="s">
        <v>314</v>
      </c>
      <c r="C19" s="98" t="s">
        <v>315</v>
      </c>
      <c r="D19" s="90">
        <v>98.039215686274503</v>
      </c>
      <c r="E19" s="75">
        <v>100</v>
      </c>
    </row>
    <row r="20" spans="1:5" ht="70">
      <c r="A20" s="127">
        <v>54</v>
      </c>
      <c r="B20" s="130" t="s">
        <v>354</v>
      </c>
      <c r="C20" s="102" t="s">
        <v>172</v>
      </c>
      <c r="D20" s="90">
        <v>94.117647058823536</v>
      </c>
      <c r="E20" s="75">
        <v>100</v>
      </c>
    </row>
    <row r="21" spans="1:5" ht="42">
      <c r="A21" s="127">
        <v>46</v>
      </c>
      <c r="B21" s="139" t="s">
        <v>369</v>
      </c>
      <c r="C21" s="96" t="s">
        <v>318</v>
      </c>
      <c r="D21" s="90">
        <v>94.117647058823536</v>
      </c>
      <c r="E21" s="75">
        <v>100</v>
      </c>
    </row>
    <row r="22" spans="1:5" ht="70">
      <c r="A22" s="127">
        <v>44</v>
      </c>
      <c r="B22" s="140" t="s">
        <v>349</v>
      </c>
      <c r="C22" s="98" t="s">
        <v>318</v>
      </c>
      <c r="D22" s="90">
        <v>94.117647058823536</v>
      </c>
      <c r="E22" s="75">
        <v>100</v>
      </c>
    </row>
    <row r="23" spans="1:5" ht="70">
      <c r="A23" s="127">
        <v>43</v>
      </c>
      <c r="B23" s="135" t="s">
        <v>368</v>
      </c>
      <c r="C23" s="96" t="s">
        <v>318</v>
      </c>
      <c r="D23" s="90">
        <v>94.117647058823536</v>
      </c>
      <c r="E23" s="75">
        <v>100</v>
      </c>
    </row>
    <row r="24" spans="1:5" ht="28">
      <c r="A24" s="127">
        <v>41</v>
      </c>
      <c r="B24" s="131" t="s">
        <v>373</v>
      </c>
      <c r="C24" s="96" t="s">
        <v>164</v>
      </c>
      <c r="D24" s="90">
        <v>94.117647058823536</v>
      </c>
      <c r="E24" s="75">
        <v>100</v>
      </c>
    </row>
    <row r="25" spans="1:5" ht="56">
      <c r="A25" s="127">
        <v>34</v>
      </c>
      <c r="B25" s="128" t="s">
        <v>343</v>
      </c>
      <c r="C25" s="98" t="s">
        <v>344</v>
      </c>
      <c r="D25" s="90">
        <v>94.117647058823536</v>
      </c>
      <c r="E25" s="75">
        <v>100</v>
      </c>
    </row>
    <row r="26" spans="1:5" ht="42">
      <c r="A26" s="127">
        <v>21</v>
      </c>
      <c r="B26" s="128" t="s">
        <v>332</v>
      </c>
      <c r="C26" s="98" t="s">
        <v>152</v>
      </c>
      <c r="D26" s="90">
        <v>94.117647058823536</v>
      </c>
      <c r="E26" s="75">
        <v>100</v>
      </c>
    </row>
    <row r="27" spans="1:5" ht="42">
      <c r="A27" s="127">
        <v>20</v>
      </c>
      <c r="B27" s="128" t="s">
        <v>331</v>
      </c>
      <c r="C27" s="98" t="s">
        <v>152</v>
      </c>
      <c r="D27" s="90">
        <v>94.117647058823536</v>
      </c>
      <c r="E27" s="75">
        <v>100</v>
      </c>
    </row>
    <row r="28" spans="1:5" ht="28">
      <c r="A28" s="127">
        <v>17</v>
      </c>
      <c r="B28" s="128" t="s">
        <v>329</v>
      </c>
      <c r="C28" s="324" t="s">
        <v>413</v>
      </c>
      <c r="D28" s="90">
        <v>94.117647058823536</v>
      </c>
      <c r="E28" s="75">
        <v>100</v>
      </c>
    </row>
    <row r="29" spans="1:5" ht="56">
      <c r="A29" s="127">
        <v>7</v>
      </c>
      <c r="B29" s="128" t="s">
        <v>290</v>
      </c>
      <c r="C29" s="98" t="s">
        <v>318</v>
      </c>
      <c r="D29" s="90">
        <v>94.117647058823536</v>
      </c>
      <c r="E29" s="75">
        <v>100</v>
      </c>
    </row>
    <row r="30" spans="1:5" ht="126">
      <c r="A30" s="127">
        <v>64</v>
      </c>
      <c r="B30" s="139" t="s">
        <v>372</v>
      </c>
      <c r="C30" s="96" t="s">
        <v>318</v>
      </c>
      <c r="D30" s="90">
        <v>92.156862745098024</v>
      </c>
      <c r="E30" s="75">
        <v>100</v>
      </c>
    </row>
    <row r="31" spans="1:5" ht="98">
      <c r="A31" s="127">
        <v>40</v>
      </c>
      <c r="B31" s="134" t="s">
        <v>365</v>
      </c>
      <c r="C31" s="96" t="s">
        <v>152</v>
      </c>
      <c r="D31" s="90">
        <v>92.156862745098039</v>
      </c>
      <c r="E31" s="75">
        <v>100</v>
      </c>
    </row>
    <row r="32" spans="1:5" ht="84">
      <c r="A32" s="127">
        <v>28</v>
      </c>
      <c r="B32" s="128" t="s">
        <v>338</v>
      </c>
      <c r="C32" s="98" t="s">
        <v>175</v>
      </c>
      <c r="D32" s="90">
        <v>92.156862745098039</v>
      </c>
      <c r="E32" s="75">
        <v>100</v>
      </c>
    </row>
    <row r="33" spans="1:5" ht="84">
      <c r="A33" s="127">
        <v>25</v>
      </c>
      <c r="B33" s="132" t="s">
        <v>336</v>
      </c>
      <c r="C33" s="98" t="s">
        <v>172</v>
      </c>
      <c r="D33" s="90">
        <v>92.156862745098039</v>
      </c>
      <c r="E33" s="75">
        <v>100</v>
      </c>
    </row>
    <row r="34" spans="1:5" ht="42">
      <c r="A34" s="127">
        <v>22</v>
      </c>
      <c r="B34" s="132" t="s">
        <v>333</v>
      </c>
      <c r="C34" s="98" t="s">
        <v>175</v>
      </c>
      <c r="D34" s="90">
        <v>92.156862745098039</v>
      </c>
      <c r="E34" s="75">
        <v>100</v>
      </c>
    </row>
    <row r="35" spans="1:5" ht="28">
      <c r="A35" s="127">
        <v>6</v>
      </c>
      <c r="B35" s="132" t="s">
        <v>320</v>
      </c>
      <c r="C35" s="98" t="s">
        <v>175</v>
      </c>
      <c r="D35" s="90">
        <v>92.156862745098039</v>
      </c>
      <c r="E35" s="75">
        <v>100</v>
      </c>
    </row>
    <row r="36" spans="1:5" ht="56">
      <c r="A36" s="127">
        <v>4</v>
      </c>
      <c r="B36" s="132" t="s">
        <v>319</v>
      </c>
      <c r="C36" s="98" t="s">
        <v>317</v>
      </c>
      <c r="D36" s="90">
        <v>92.156862745098039</v>
      </c>
      <c r="E36" s="75">
        <v>100</v>
      </c>
    </row>
    <row r="37" spans="1:5" ht="70">
      <c r="A37" s="127">
        <v>31</v>
      </c>
      <c r="B37" s="128" t="s">
        <v>341</v>
      </c>
      <c r="C37" s="98" t="s">
        <v>158</v>
      </c>
      <c r="D37" s="90">
        <v>90.196078431372541</v>
      </c>
      <c r="E37" s="75">
        <v>100</v>
      </c>
    </row>
    <row r="38" spans="1:5" ht="42">
      <c r="A38" s="127">
        <v>29</v>
      </c>
      <c r="B38" s="128" t="s">
        <v>339</v>
      </c>
      <c r="C38" s="324" t="s">
        <v>413</v>
      </c>
      <c r="D38" s="90">
        <v>90.196078431372541</v>
      </c>
      <c r="E38" s="75">
        <v>100</v>
      </c>
    </row>
    <row r="39" spans="1:5" ht="84">
      <c r="A39" s="127">
        <v>55</v>
      </c>
      <c r="B39" s="130" t="s">
        <v>355</v>
      </c>
      <c r="C39" s="102" t="s">
        <v>317</v>
      </c>
      <c r="D39" s="113">
        <v>88.235294117647058</v>
      </c>
      <c r="E39" s="75">
        <v>100</v>
      </c>
    </row>
    <row r="40" spans="1:5" ht="28">
      <c r="A40" s="127">
        <v>49</v>
      </c>
      <c r="B40" s="128" t="s">
        <v>352</v>
      </c>
      <c r="C40" s="98" t="s">
        <v>317</v>
      </c>
      <c r="D40" s="90">
        <v>88.235294117647058</v>
      </c>
      <c r="E40" s="75">
        <v>100</v>
      </c>
    </row>
    <row r="41" spans="1:5" ht="84">
      <c r="A41" s="127">
        <v>15</v>
      </c>
      <c r="B41" s="128" t="s">
        <v>328</v>
      </c>
      <c r="C41" s="98" t="s">
        <v>317</v>
      </c>
      <c r="D41" s="90">
        <v>88.235294117647058</v>
      </c>
      <c r="E41" s="75">
        <v>100</v>
      </c>
    </row>
    <row r="42" spans="1:5" ht="98">
      <c r="A42" s="127">
        <v>11</v>
      </c>
      <c r="B42" s="128" t="s">
        <v>323</v>
      </c>
      <c r="C42" s="98" t="s">
        <v>317</v>
      </c>
      <c r="D42" s="90">
        <v>88.235294117647058</v>
      </c>
      <c r="E42" s="75">
        <v>100</v>
      </c>
    </row>
    <row r="43" spans="1:5" ht="70">
      <c r="A43" s="127">
        <v>58</v>
      </c>
      <c r="B43" s="134" t="s">
        <v>364</v>
      </c>
      <c r="C43" s="96" t="s">
        <v>152</v>
      </c>
      <c r="D43" s="90">
        <v>84.313725490196077</v>
      </c>
      <c r="E43" s="75">
        <v>100</v>
      </c>
    </row>
    <row r="44" spans="1:5" ht="140">
      <c r="A44" s="127">
        <v>9</v>
      </c>
      <c r="B44" s="128" t="s">
        <v>321</v>
      </c>
      <c r="C44" s="98" t="s">
        <v>317</v>
      </c>
      <c r="D44" s="90">
        <v>84.313725490196077</v>
      </c>
      <c r="E44" s="75">
        <v>100</v>
      </c>
    </row>
    <row r="45" spans="1:5" ht="224">
      <c r="A45" s="127">
        <v>56</v>
      </c>
      <c r="B45" s="128" t="s">
        <v>356</v>
      </c>
      <c r="C45" s="98" t="s">
        <v>153</v>
      </c>
      <c r="D45" s="90">
        <v>82.352941176470594</v>
      </c>
      <c r="E45" s="75">
        <v>100</v>
      </c>
    </row>
    <row r="46" spans="1:5" ht="126">
      <c r="A46" s="127">
        <v>39</v>
      </c>
      <c r="B46" s="128" t="s">
        <v>348</v>
      </c>
      <c r="C46" s="98" t="s">
        <v>172</v>
      </c>
      <c r="D46" s="90">
        <v>82.352941176470594</v>
      </c>
      <c r="E46" s="75">
        <v>100</v>
      </c>
    </row>
    <row r="47" spans="1:5" ht="84">
      <c r="A47" s="127">
        <v>27</v>
      </c>
      <c r="B47" s="128" t="s">
        <v>337</v>
      </c>
      <c r="C47" s="98" t="s">
        <v>317</v>
      </c>
      <c r="D47" s="90">
        <v>82.352941176470594</v>
      </c>
      <c r="E47" s="75">
        <v>100</v>
      </c>
    </row>
    <row r="48" spans="1:5" ht="98">
      <c r="A48" s="127">
        <v>13</v>
      </c>
      <c r="B48" s="128" t="s">
        <v>324</v>
      </c>
      <c r="C48" s="98" t="s">
        <v>175</v>
      </c>
      <c r="D48" s="90">
        <v>82.352941176470594</v>
      </c>
      <c r="E48" s="75">
        <v>100</v>
      </c>
    </row>
    <row r="49" spans="1:5" ht="98">
      <c r="A49" s="127">
        <v>65</v>
      </c>
      <c r="B49" s="140" t="s">
        <v>361</v>
      </c>
      <c r="C49" s="98" t="s">
        <v>317</v>
      </c>
      <c r="D49" s="90">
        <v>80.392156862745082</v>
      </c>
      <c r="E49" s="75">
        <v>100</v>
      </c>
    </row>
    <row r="50" spans="1:5" ht="112">
      <c r="A50" s="127">
        <v>47</v>
      </c>
      <c r="B50" s="128" t="s">
        <v>350</v>
      </c>
      <c r="C50" s="98" t="s">
        <v>317</v>
      </c>
      <c r="D50" s="90">
        <v>80.392156862745082</v>
      </c>
      <c r="E50" s="75">
        <v>100</v>
      </c>
    </row>
    <row r="51" spans="1:5" ht="84">
      <c r="A51" s="127">
        <v>10</v>
      </c>
      <c r="B51" s="128" t="s">
        <v>322</v>
      </c>
      <c r="C51" s="98" t="s">
        <v>317</v>
      </c>
      <c r="D51" s="90">
        <v>80.392156862745082</v>
      </c>
      <c r="E51" s="75">
        <v>100</v>
      </c>
    </row>
    <row r="52" spans="1:5" ht="70">
      <c r="A52" s="127">
        <v>37</v>
      </c>
      <c r="B52" s="128" t="s">
        <v>346</v>
      </c>
      <c r="C52" s="106" t="s">
        <v>317</v>
      </c>
      <c r="D52" s="90">
        <v>78.431372549019599</v>
      </c>
      <c r="E52" s="75">
        <v>100</v>
      </c>
    </row>
    <row r="53" spans="1:5" ht="42">
      <c r="A53" s="127">
        <v>30</v>
      </c>
      <c r="B53" s="128" t="s">
        <v>340</v>
      </c>
      <c r="C53" s="98" t="s">
        <v>317</v>
      </c>
      <c r="D53" s="90">
        <v>74.509803921568619</v>
      </c>
      <c r="E53" s="75">
        <v>100</v>
      </c>
    </row>
    <row r="54" spans="1:5" ht="28">
      <c r="A54" s="127">
        <v>19</v>
      </c>
      <c r="B54" s="128" t="s">
        <v>151</v>
      </c>
      <c r="C54" s="98" t="s">
        <v>152</v>
      </c>
      <c r="D54" s="90">
        <v>92.156862745098039</v>
      </c>
      <c r="E54" s="75">
        <v>95.833333333333343</v>
      </c>
    </row>
    <row r="55" spans="1:5" ht="70">
      <c r="A55" s="127">
        <v>63</v>
      </c>
      <c r="B55" s="128" t="s">
        <v>359</v>
      </c>
      <c r="C55" s="98" t="s">
        <v>177</v>
      </c>
      <c r="D55" s="90">
        <v>88.235294117647058</v>
      </c>
      <c r="E55" s="75">
        <v>87.5</v>
      </c>
    </row>
    <row r="56" spans="1:5" ht="42">
      <c r="A56" s="127">
        <v>51</v>
      </c>
      <c r="B56" s="135" t="s">
        <v>371</v>
      </c>
      <c r="C56" s="96" t="s">
        <v>318</v>
      </c>
      <c r="D56" s="90">
        <v>88.235294117647058</v>
      </c>
      <c r="E56" s="75">
        <v>87.5</v>
      </c>
    </row>
    <row r="57" spans="1:5" ht="28">
      <c r="A57" s="127">
        <v>23</v>
      </c>
      <c r="B57" s="132" t="s">
        <v>334</v>
      </c>
      <c r="C57" s="324" t="s">
        <v>413</v>
      </c>
      <c r="D57" s="90">
        <v>88.235294117647058</v>
      </c>
      <c r="E57" s="75">
        <v>87.5</v>
      </c>
    </row>
    <row r="58" spans="1:5" ht="70">
      <c r="A58" s="127">
        <v>3</v>
      </c>
      <c r="B58" s="132" t="s">
        <v>272</v>
      </c>
      <c r="C58" s="98" t="s">
        <v>318</v>
      </c>
      <c r="D58" s="90">
        <v>88.235294117647058</v>
      </c>
      <c r="E58" s="75">
        <v>87.5</v>
      </c>
    </row>
    <row r="59" spans="1:5" ht="98">
      <c r="A59" s="127">
        <v>52</v>
      </c>
      <c r="B59" s="139" t="s">
        <v>377</v>
      </c>
      <c r="C59" s="96" t="s">
        <v>152</v>
      </c>
      <c r="D59" s="90">
        <v>86.274509803921575</v>
      </c>
      <c r="E59" s="75">
        <v>87.5</v>
      </c>
    </row>
    <row r="60" spans="1:5" ht="112">
      <c r="A60" s="127">
        <v>66</v>
      </c>
      <c r="B60" s="128" t="s">
        <v>362</v>
      </c>
      <c r="C60" s="98" t="s">
        <v>159</v>
      </c>
      <c r="D60" s="90">
        <v>82.352941176470594</v>
      </c>
      <c r="E60" s="75">
        <v>87.5</v>
      </c>
    </row>
    <row r="61" spans="1:5" ht="28">
      <c r="A61" s="127">
        <v>62</v>
      </c>
      <c r="B61" s="128" t="s">
        <v>267</v>
      </c>
      <c r="C61" s="98" t="s">
        <v>159</v>
      </c>
      <c r="D61" s="90">
        <v>82.352941176470594</v>
      </c>
      <c r="E61" s="75">
        <v>87.5</v>
      </c>
    </row>
    <row r="62" spans="1:5" ht="28">
      <c r="A62" s="127">
        <v>61</v>
      </c>
      <c r="B62" s="128" t="s">
        <v>269</v>
      </c>
      <c r="C62" s="98" t="s">
        <v>159</v>
      </c>
      <c r="D62" s="90">
        <v>82.352941176470594</v>
      </c>
      <c r="E62" s="75">
        <v>87.5</v>
      </c>
    </row>
    <row r="63" spans="1:5" ht="56">
      <c r="A63" s="127">
        <v>60</v>
      </c>
      <c r="B63" s="128" t="s">
        <v>360</v>
      </c>
      <c r="C63" s="98" t="s">
        <v>159</v>
      </c>
      <c r="D63" s="90">
        <v>82.352941176470594</v>
      </c>
      <c r="E63" s="75">
        <v>87.5</v>
      </c>
    </row>
    <row r="64" spans="1:5" ht="56">
      <c r="A64" s="127">
        <v>35</v>
      </c>
      <c r="B64" s="128" t="s">
        <v>345</v>
      </c>
      <c r="C64" s="98" t="s">
        <v>159</v>
      </c>
      <c r="D64" s="90">
        <v>82.352941176470594</v>
      </c>
      <c r="E64" s="75">
        <v>87.5</v>
      </c>
    </row>
    <row r="65" spans="1:5" ht="56">
      <c r="A65" s="127">
        <v>33</v>
      </c>
      <c r="B65" s="134" t="s">
        <v>160</v>
      </c>
      <c r="C65" s="109" t="s">
        <v>159</v>
      </c>
      <c r="D65" s="90">
        <v>82.352941176470594</v>
      </c>
      <c r="E65" s="75">
        <v>87.5</v>
      </c>
    </row>
    <row r="66" spans="1:5" ht="42">
      <c r="A66" s="127">
        <v>48</v>
      </c>
      <c r="B66" s="140" t="s">
        <v>351</v>
      </c>
      <c r="C66" s="98" t="s">
        <v>317</v>
      </c>
      <c r="D66" s="90">
        <v>78.431372549019599</v>
      </c>
      <c r="E66" s="75">
        <v>87.5</v>
      </c>
    </row>
    <row r="67" spans="1:5" ht="168">
      <c r="A67" s="127">
        <v>36</v>
      </c>
      <c r="B67" s="130" t="s">
        <v>325</v>
      </c>
      <c r="C67" s="98" t="s">
        <v>326</v>
      </c>
      <c r="D67" s="90">
        <v>76.470588235294116</v>
      </c>
      <c r="E67" s="75">
        <v>87.5</v>
      </c>
    </row>
    <row r="68" spans="1:5" ht="84">
      <c r="A68" s="127">
        <v>32</v>
      </c>
      <c r="B68" s="128" t="s">
        <v>342</v>
      </c>
      <c r="C68" s="98" t="s">
        <v>158</v>
      </c>
      <c r="D68" s="90">
        <v>68.627450980392155</v>
      </c>
      <c r="E68" s="75">
        <v>87.5</v>
      </c>
    </row>
    <row r="70" spans="1:5">
      <c r="D70" s="107">
        <f>AVERAGE(D2:D68)</f>
        <v>90.137547556335832</v>
      </c>
      <c r="E70" s="107">
        <f>AVERAGE(E2:E68)</f>
        <v>97.325870646766163</v>
      </c>
    </row>
    <row r="72" spans="1:5">
      <c r="E72" s="107" t="s">
        <v>440</v>
      </c>
    </row>
  </sheetData>
  <autoFilter ref="A1:E1" xr:uid="{00000000-0009-0000-0000-000008000000}">
    <sortState xmlns:xlrd2="http://schemas.microsoft.com/office/spreadsheetml/2017/richdata2" ref="A2:H68">
      <sortCondition descending="1" ref="E1:E68"/>
    </sortState>
  </autoFilter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Contenido</vt:lpstr>
      <vt:lpstr>Promedio 3 y temas desagregados</vt:lpstr>
      <vt:lpstr>Promedios Finales </vt:lpstr>
      <vt:lpstr>Gráfica 1</vt:lpstr>
      <vt:lpstr>Gráfica 2</vt:lpstr>
      <vt:lpstr>Gráfica 3</vt:lpstr>
      <vt:lpstr>Gráfica 4</vt:lpstr>
      <vt:lpstr>Gráfica 5 Introducción</vt:lpstr>
      <vt:lpstr>Gráfica 5 Descripción</vt:lpstr>
      <vt:lpstr>Gráfica 6</vt:lpstr>
      <vt:lpstr>Gráfica 7</vt:lpstr>
      <vt:lpstr>Gráfica 8 objetivos</vt:lpstr>
      <vt:lpstr>Gráfica 5 Fundamentación</vt:lpstr>
      <vt:lpstr>Gráfica 8 Cobertura</vt:lpstr>
      <vt:lpstr>Gráfica 8 Población</vt:lpstr>
      <vt:lpstr>Gráfica 8 Beneficiarios</vt:lpstr>
      <vt:lpstr>Gráfica 8 Beneficios</vt:lpstr>
      <vt:lpstr>Gráfica 8 Procesos</vt:lpstr>
      <vt:lpstr> Gráfica 9</vt:lpstr>
      <vt:lpstr>Gráfica 10</vt:lpstr>
      <vt:lpstr>Gráfica 11 MIR</vt:lpstr>
      <vt:lpstr>Gráfica 11 Evaluación</vt:lpstr>
      <vt:lpstr> Gráfica 12</vt:lpstr>
      <vt:lpstr>Gráfica 13</vt:lpstr>
      <vt:lpstr>Gráfica 14</vt:lpstr>
      <vt:lpstr> Gráfica 15</vt:lpstr>
      <vt:lpstr>Dependencias_tablas 2019</vt:lpstr>
      <vt:lpstr>Gráfica 16</vt:lpstr>
      <vt:lpstr>Promedios ROP 17-19</vt:lpstr>
      <vt:lpstr>Tablas Comparativo 17-19</vt:lpstr>
      <vt:lpstr>Promedios ROP 16-17-19</vt:lpstr>
      <vt:lpstr>Gráfica 17 Promedios 16-17-19</vt:lpstr>
      <vt:lpstr>Tabla cambios %</vt:lpstr>
      <vt:lpstr>Tablas 16-17-19</vt:lpstr>
      <vt:lpstr>Gráfica 18</vt:lpstr>
      <vt:lpstr>Gráfica 19</vt:lpstr>
      <vt:lpstr>Gráfica 20</vt:lpstr>
    </vt:vector>
  </TitlesOfParts>
  <Company>LEES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Murrieta</dc:creator>
  <cp:lastModifiedBy>Dirección de Evaluación para la Mejora Pública</cp:lastModifiedBy>
  <cp:lastPrinted>2017-12-14T05:12:49Z</cp:lastPrinted>
  <dcterms:created xsi:type="dcterms:W3CDTF">2017-12-12T21:48:05Z</dcterms:created>
  <dcterms:modified xsi:type="dcterms:W3CDTF">2020-07-10T21:48:38Z</dcterms:modified>
</cp:coreProperties>
</file>